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1015" documentId="13_ncr:1_{A1CE98ED-A460-4EE9-9641-2C73466668E5}" xr6:coauthVersionLast="47" xr6:coauthVersionMax="47" xr10:uidLastSave="{93BA906E-8CE9-4274-B935-97B7CAE000EF}"/>
  <bookViews>
    <workbookView xWindow="-108" yWindow="-108" windowWidth="23256" windowHeight="12456" tabRatio="909" firstSheet="7" activeTab="16" xr2:uid="{5C890E9B-68DB-4134-BE7C-3E6079F74E5C}"/>
    <workbookView xWindow="28665" yWindow="-135" windowWidth="29070" windowHeight="15750" tabRatio="927" firstSheet="5" activeTab="5" xr2:uid="{62529D58-FBC2-4585-A27D-9F75AB2C0D30}"/>
  </bookViews>
  <sheets>
    <sheet name="DFXPRM_20230316113908" sheetId="9" state="veryHidden" r:id="rId1"/>
    <sheet name="PL" sheetId="10" state="hidden" r:id="rId2"/>
    <sheet name="PL (仮加工)" sheetId="13" state="hidden" r:id="rId3"/>
    <sheet name="PL (仮加工)累計期間" sheetId="14" state="hidden" r:id="rId4"/>
    <sheet name="PL (仮加工)会計期間" sheetId="16" state="hidden" r:id="rId5"/>
    <sheet name="連結PL 累計期間　PL " sheetId="18" r:id="rId6"/>
    <sheet name="連結PL　会計期間" sheetId="19" r:id="rId7"/>
    <sheet name="連結収益推移 累計期間" sheetId="38" r:id="rId8"/>
    <sheet name="連結収益推移 会計期間" sheetId="39" r:id="rId9"/>
    <sheet name="丸亀製麺 累計期間" sheetId="26" r:id="rId10"/>
    <sheet name="丸亀製麺 会計期間" sheetId="27" r:id="rId11"/>
    <sheet name="国内その他 累計期間" sheetId="20" r:id="rId12"/>
    <sheet name="国内その他 会計期間" sheetId="25" r:id="rId13"/>
    <sheet name="海外事業 累計期間" sheetId="28" r:id="rId14"/>
    <sheet name="海外事業 会計期間" sheetId="30" r:id="rId15"/>
    <sheet name="調整額 累計期間" sheetId="31" r:id="rId16"/>
    <sheet name="調整額 会計期間" sheetId="32" r:id="rId17"/>
    <sheet name="FX用マスタ" sheetId="2" state="hidden" r:id="rId18"/>
    <sheet name="連結精算表(FX)" sheetId="8" state="hidden" r:id="rId19"/>
  </sheets>
  <definedNames>
    <definedName name="_xlnm._FilterDatabase" localSheetId="3" hidden="1">'PL (仮加工)累計期間'!$A$3:$BD$27</definedName>
    <definedName name="_xlnm._FilterDatabase" localSheetId="14" hidden="1">'海外事業 会計期間'!$A$4:$AN$13</definedName>
    <definedName name="_xlnm._FilterDatabase" localSheetId="13" hidden="1">'海外事業 累計期間'!$A$4:$AW$13</definedName>
    <definedName name="_xlnm._FilterDatabase" localSheetId="10" hidden="1">'丸亀製麺 会計期間'!$A$4:$AN$9</definedName>
    <definedName name="_xlnm._FilterDatabase" localSheetId="9" hidden="1">'丸亀製麺 累計期間'!$A$4:$AW$9</definedName>
    <definedName name="_xlnm._FilterDatabase" localSheetId="12" hidden="1">'国内その他 会計期間'!$A$4:$AN$12</definedName>
    <definedName name="_xlnm._FilterDatabase" localSheetId="11" hidden="1">'国内その他 累計期間'!$A$4:$AW$12</definedName>
    <definedName name="_xlnm._FilterDatabase" localSheetId="16" hidden="1">'調整額 会計期間'!$A$4:$AN$9</definedName>
    <definedName name="_xlnm._FilterDatabase" localSheetId="15" hidden="1">'調整額 累計期間'!$A$4:$AW$9</definedName>
    <definedName name="_xlnm._FilterDatabase" localSheetId="6" hidden="1">'連結PL　会計期間'!$A$4:$BC$28</definedName>
    <definedName name="_xlnm._FilterDatabase" localSheetId="5" hidden="1">'連結PL 累計期間　PL '!$A$4:$BP$28</definedName>
    <definedName name="_xlnm._FilterDatabase" localSheetId="8" hidden="1">'連結収益推移 会計期間'!$A$4:$AF$12</definedName>
    <definedName name="_xlnm._FilterDatabase" localSheetId="7" hidden="1">'連結収益推移 累計期間'!$A$5:$AW$5</definedName>
    <definedName name="_xlnm._FilterDatabase" localSheetId="18" hidden="1">'連結精算表(FX)'!$A$1:$E$593</definedName>
    <definedName name="_xlnm.Print_Area" localSheetId="14">'海外事業 会計期間'!$A$1:$AN$13</definedName>
    <definedName name="_xlnm.Print_Area" localSheetId="13">'海外事業 累計期間'!$A$1:$AW$13</definedName>
    <definedName name="_xlnm.Print_Area" localSheetId="10">'丸亀製麺 会計期間'!$A$1:$AN$9</definedName>
    <definedName name="_xlnm.Print_Area" localSheetId="9">'丸亀製麺 累計期間'!$A$1:$AW$9</definedName>
    <definedName name="_xlnm.Print_Area" localSheetId="12">'国内その他 会計期間'!$A$1:$AN$12</definedName>
    <definedName name="_xlnm.Print_Area" localSheetId="11">'国内その他 累計期間'!$A$1:$AW$12</definedName>
    <definedName name="_xlnm.Print_Area" localSheetId="16">'調整額 会計期間'!$A$1:$AN$9</definedName>
    <definedName name="_xlnm.Print_Area" localSheetId="15">'調整額 累計期間'!$A$1:$AW$9</definedName>
    <definedName name="_xlnm.Print_Area" localSheetId="6">'連結PL　会計期間'!$A$1:$AN$28</definedName>
    <definedName name="_xlnm.Print_Area" localSheetId="5">'連結PL 累計期間　PL '!$A$2:$AW$28</definedName>
    <definedName name="_xlnm.Print_Area" localSheetId="8">'連結収益推移 会計期間'!$A$1:$AN$12</definedName>
    <definedName name="_xlnm.Print_Area" localSheetId="7">'連結収益推移 累計期間'!$A$1:$AW$12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J18" i="18" l="1"/>
  <c r="BJ27" i="18"/>
  <c r="BH27" i="18"/>
  <c r="BG27" i="18"/>
  <c r="BF27" i="18"/>
  <c r="BE27" i="18"/>
  <c r="BD27" i="18"/>
  <c r="BC27" i="18"/>
  <c r="BB27" i="18"/>
  <c r="BA27" i="18"/>
  <c r="AZ27" i="18"/>
  <c r="AY27" i="18"/>
  <c r="AX27" i="18"/>
  <c r="AW27" i="18"/>
  <c r="AV27" i="18"/>
  <c r="AU27" i="18"/>
  <c r="AT27" i="18"/>
  <c r="AS27" i="18"/>
  <c r="AR27" i="18"/>
  <c r="AQ27" i="18"/>
  <c r="BJ17" i="18"/>
  <c r="BI18" i="18"/>
  <c r="BJ7" i="18"/>
  <c r="BK18" i="18"/>
  <c r="BH18" i="18"/>
  <c r="BG18" i="18"/>
  <c r="BF18" i="18"/>
  <c r="BE18" i="18"/>
  <c r="BD18" i="18"/>
  <c r="BC18" i="18"/>
  <c r="BB18" i="18"/>
  <c r="BA18" i="18"/>
  <c r="AZ18" i="18"/>
  <c r="AY18" i="18"/>
  <c r="AX18" i="18"/>
  <c r="AW18" i="18"/>
  <c r="AV18" i="18"/>
  <c r="AU18" i="18"/>
  <c r="AT18" i="18"/>
  <c r="AS18" i="18"/>
  <c r="AR18" i="18"/>
  <c r="AQ18" i="18"/>
  <c r="BK13" i="18"/>
  <c r="BK11" i="18"/>
  <c r="BI11" i="18"/>
  <c r="BH11" i="18"/>
  <c r="BG11" i="18"/>
  <c r="BF11" i="18"/>
  <c r="BE11" i="18"/>
  <c r="BD11" i="18"/>
  <c r="BC11" i="18"/>
  <c r="BB11" i="18"/>
  <c r="BA11" i="18"/>
  <c r="AZ11" i="18"/>
  <c r="AY11" i="18"/>
  <c r="AX11" i="18"/>
  <c r="AW11" i="18"/>
  <c r="AV11" i="18"/>
  <c r="AU11" i="18"/>
  <c r="AT11" i="18"/>
  <c r="AS11" i="18"/>
  <c r="AR11" i="18"/>
  <c r="AQ11" i="18"/>
  <c r="BK9" i="18"/>
  <c r="BI9" i="18"/>
  <c r="BH9" i="18"/>
  <c r="BG9" i="18"/>
  <c r="BF9" i="18"/>
  <c r="BE9" i="18"/>
  <c r="BD9" i="18"/>
  <c r="BC9" i="18"/>
  <c r="BB9" i="18"/>
  <c r="BA9" i="18"/>
  <c r="AZ9" i="18"/>
  <c r="AY9" i="18"/>
  <c r="AX9" i="18"/>
  <c r="AW9" i="18"/>
  <c r="AV9" i="18"/>
  <c r="AU9" i="18"/>
  <c r="AT9" i="18"/>
  <c r="AS9" i="18"/>
  <c r="AR9" i="18"/>
  <c r="AQ9" i="18"/>
  <c r="BK7" i="18"/>
  <c r="BF7" i="18"/>
  <c r="BD7" i="18"/>
  <c r="BE7" i="18"/>
  <c r="BI7" i="18"/>
  <c r="BH7" i="18"/>
  <c r="BG7" i="18"/>
  <c r="BC7" i="18"/>
  <c r="BB7" i="18"/>
  <c r="BA7" i="18"/>
  <c r="AZ7" i="18"/>
  <c r="AY7" i="18"/>
  <c r="AX7" i="18"/>
  <c r="AW7" i="18"/>
  <c r="AV7" i="18"/>
  <c r="AU7" i="18"/>
  <c r="AT7" i="18"/>
  <c r="AS7" i="18"/>
  <c r="AR7" i="18"/>
  <c r="AQ7" i="18"/>
  <c r="BJ28" i="18"/>
  <c r="BJ12" i="18" l="1"/>
  <c r="BJ26" i="18" l="1"/>
  <c r="BJ25" i="18"/>
  <c r="BJ24" i="18"/>
  <c r="BJ23" i="18"/>
  <c r="BJ22" i="18"/>
  <c r="BJ21" i="18"/>
  <c r="BJ20" i="18"/>
  <c r="BJ19" i="18"/>
  <c r="BJ16" i="18"/>
  <c r="BJ15" i="18"/>
  <c r="BJ14" i="18"/>
  <c r="BJ10" i="18"/>
  <c r="BJ8" i="18"/>
  <c r="BJ6" i="18"/>
  <c r="BI13" i="18"/>
  <c r="BJ5" i="18"/>
  <c r="BI27" i="18"/>
  <c r="BJ9" i="18" l="1"/>
  <c r="BJ13" i="18"/>
  <c r="BJ11" i="18"/>
  <c r="BI7" i="26" l="1"/>
  <c r="BH7" i="26" l="1"/>
  <c r="BH13" i="18"/>
  <c r="BJ5" i="20" l="1"/>
  <c r="BJ12" i="20" l="1"/>
  <c r="BJ11" i="20"/>
  <c r="BJ9" i="20"/>
  <c r="BJ10" i="20" s="1"/>
  <c r="BJ6" i="20"/>
  <c r="BJ7" i="20"/>
  <c r="BJ9" i="26"/>
  <c r="BJ8" i="26"/>
  <c r="BJ6" i="26"/>
  <c r="BJ5" i="26"/>
  <c r="BJ12" i="38"/>
  <c r="BJ8" i="38"/>
  <c r="BJ7" i="38"/>
  <c r="BJ6" i="38"/>
  <c r="BJ11" i="38" l="1"/>
  <c r="BJ9" i="38"/>
  <c r="BJ5" i="38"/>
  <c r="BJ7" i="26"/>
  <c r="BG7" i="26"/>
  <c r="BG13" i="18"/>
  <c r="BJ8" i="20"/>
  <c r="BJ10" i="38" l="1"/>
  <c r="AT11" i="30" l="1"/>
  <c r="AT7" i="27"/>
  <c r="BE12" i="38"/>
  <c r="BE11" i="38"/>
  <c r="BE9" i="38"/>
  <c r="BE8" i="38"/>
  <c r="BE7" i="38"/>
  <c r="BE6" i="38"/>
  <c r="BE5" i="38"/>
  <c r="BE9" i="31"/>
  <c r="BE6" i="31"/>
  <c r="BE10" i="28"/>
  <c r="BE11" i="28" s="1"/>
  <c r="BE12" i="28"/>
  <c r="BE13" i="28"/>
  <c r="BE5" i="28"/>
  <c r="BE11" i="20"/>
  <c r="BE7" i="20"/>
  <c r="BE9" i="20"/>
  <c r="BE5" i="20"/>
  <c r="BE10" i="20" s="1"/>
  <c r="BE12" i="20"/>
  <c r="BD10" i="20"/>
  <c r="BE8" i="26"/>
  <c r="BE6" i="26"/>
  <c r="BE5" i="26"/>
  <c r="BF7" i="26" l="1"/>
  <c r="AT10" i="39"/>
  <c r="BE8" i="31"/>
  <c r="BE6" i="28"/>
  <c r="BD11" i="28"/>
  <c r="BE8" i="20"/>
  <c r="BE6" i="20"/>
  <c r="BE9" i="26"/>
  <c r="BF13" i="18"/>
  <c r="BE10" i="38"/>
  <c r="BD10" i="38"/>
  <c r="BE7" i="26"/>
  <c r="BE9" i="28" l="1"/>
  <c r="BE6" i="18"/>
  <c r="BE19" i="18"/>
  <c r="BE28" i="18" l="1"/>
  <c r="BE26" i="18"/>
  <c r="BE20" i="18"/>
  <c r="BE21" i="18"/>
  <c r="BE10" i="18"/>
  <c r="BE12" i="18"/>
  <c r="BE17" i="18"/>
  <c r="BE22" i="18"/>
  <c r="BE16" i="18"/>
  <c r="BE23" i="18"/>
  <c r="BE24" i="18"/>
  <c r="BE5" i="18"/>
  <c r="BE15" i="18"/>
  <c r="BE25" i="18"/>
  <c r="BE8" i="18"/>
  <c r="BE14" i="18"/>
  <c r="BD13" i="18"/>
  <c r="BE13" i="18" l="1"/>
  <c r="BC13" i="18" l="1"/>
  <c r="AG10" i="10" l="1"/>
  <c r="E27" i="13"/>
  <c r="F27" i="13"/>
  <c r="G27" i="13"/>
  <c r="H27" i="13"/>
  <c r="I27" i="13"/>
  <c r="J27" i="13"/>
  <c r="K27" i="13"/>
  <c r="L27" i="13"/>
  <c r="M27" i="13"/>
  <c r="N27" i="13"/>
  <c r="O27" i="13"/>
  <c r="P27" i="13"/>
  <c r="Q27" i="13"/>
  <c r="R27" i="13"/>
  <c r="S27" i="13"/>
  <c r="T27" i="13"/>
  <c r="U27" i="13"/>
  <c r="V27" i="13"/>
  <c r="W27" i="13"/>
  <c r="X27" i="13"/>
  <c r="Y27" i="13"/>
  <c r="Z27" i="13"/>
  <c r="AA27" i="13"/>
  <c r="AB27" i="13"/>
  <c r="AC27" i="13"/>
  <c r="AD27" i="13"/>
  <c r="AE27" i="13"/>
  <c r="AF27" i="13"/>
  <c r="AG27" i="13"/>
  <c r="AH27" i="13"/>
  <c r="AI27" i="13"/>
  <c r="AJ27" i="13"/>
  <c r="AK27" i="13"/>
  <c r="AL27" i="13"/>
  <c r="AM27" i="13"/>
  <c r="AN27" i="13"/>
  <c r="AO27" i="13"/>
  <c r="AP27" i="13"/>
  <c r="AQ27" i="13"/>
  <c r="AR27" i="13"/>
  <c r="AS27" i="13"/>
  <c r="AT27" i="13"/>
  <c r="AU27" i="13"/>
  <c r="AV27" i="13"/>
  <c r="AW27" i="13"/>
  <c r="E18" i="13"/>
  <c r="F18" i="13"/>
  <c r="G18" i="13"/>
  <c r="H18" i="13"/>
  <c r="I18" i="13"/>
  <c r="J18" i="13"/>
  <c r="K18" i="13"/>
  <c r="L18" i="13"/>
  <c r="M18" i="13"/>
  <c r="N18" i="13"/>
  <c r="O18" i="13"/>
  <c r="P18" i="13"/>
  <c r="Q18" i="13"/>
  <c r="R18" i="13"/>
  <c r="S18" i="13"/>
  <c r="T18" i="13"/>
  <c r="U18" i="13"/>
  <c r="V18" i="13"/>
  <c r="W18" i="13"/>
  <c r="X18" i="13"/>
  <c r="Y18" i="13"/>
  <c r="Z18" i="13"/>
  <c r="AA18" i="13"/>
  <c r="AB18" i="13"/>
  <c r="AC18" i="13"/>
  <c r="AD18" i="13"/>
  <c r="AE18" i="13"/>
  <c r="AF18" i="13"/>
  <c r="AG18" i="13"/>
  <c r="AH18" i="13"/>
  <c r="AI18" i="13"/>
  <c r="AJ18" i="13"/>
  <c r="AK18" i="13"/>
  <c r="AL18" i="13"/>
  <c r="AM18" i="13"/>
  <c r="AN18" i="13"/>
  <c r="AO18" i="13"/>
  <c r="AP18" i="13"/>
  <c r="AQ18" i="13"/>
  <c r="AR18" i="13"/>
  <c r="AS18" i="13"/>
  <c r="AT18" i="13"/>
  <c r="AU18" i="13"/>
  <c r="AV18" i="13"/>
  <c r="AW18" i="13"/>
  <c r="E13" i="13"/>
  <c r="F13" i="13"/>
  <c r="G13" i="13"/>
  <c r="H13" i="13"/>
  <c r="I13" i="13"/>
  <c r="J13" i="13"/>
  <c r="K13" i="13"/>
  <c r="L13" i="13"/>
  <c r="M13" i="13"/>
  <c r="N13" i="13"/>
  <c r="O13" i="13"/>
  <c r="P13" i="13"/>
  <c r="Q13" i="13"/>
  <c r="R13" i="13"/>
  <c r="S13" i="13"/>
  <c r="T13" i="13"/>
  <c r="U13" i="13"/>
  <c r="V13" i="13"/>
  <c r="W13" i="13"/>
  <c r="X13" i="13"/>
  <c r="Y13" i="13"/>
  <c r="Z13" i="13"/>
  <c r="AA13" i="13"/>
  <c r="AB13" i="13"/>
  <c r="AC13" i="13"/>
  <c r="AD13" i="13"/>
  <c r="AE13" i="13"/>
  <c r="AF13" i="13"/>
  <c r="AG13" i="13"/>
  <c r="AH13" i="13"/>
  <c r="AI13" i="13"/>
  <c r="AJ13" i="13"/>
  <c r="AK13" i="13"/>
  <c r="AL13" i="13"/>
  <c r="AM13" i="13"/>
  <c r="AN13" i="13"/>
  <c r="AO13" i="13"/>
  <c r="AP13" i="13"/>
  <c r="AQ13" i="13"/>
  <c r="AR13" i="13"/>
  <c r="AS13" i="13"/>
  <c r="AT13" i="13"/>
  <c r="AU13" i="13"/>
  <c r="AV13" i="13"/>
  <c r="AW13" i="13"/>
  <c r="E11" i="13"/>
  <c r="F11" i="13"/>
  <c r="G11" i="13"/>
  <c r="H11" i="13"/>
  <c r="I11" i="13"/>
  <c r="J11" i="13"/>
  <c r="K11" i="13"/>
  <c r="L11" i="13"/>
  <c r="M11" i="13"/>
  <c r="N11" i="13"/>
  <c r="O11" i="13"/>
  <c r="P11" i="13"/>
  <c r="Q11" i="13"/>
  <c r="R11" i="13"/>
  <c r="S11" i="13"/>
  <c r="T11" i="13"/>
  <c r="U11" i="13"/>
  <c r="V11" i="13"/>
  <c r="W11" i="13"/>
  <c r="X11" i="13"/>
  <c r="Y11" i="13"/>
  <c r="Z11" i="13"/>
  <c r="AA11" i="13"/>
  <c r="AB11" i="13"/>
  <c r="AC11" i="13"/>
  <c r="AD11" i="13"/>
  <c r="AE11" i="13"/>
  <c r="AF11" i="13"/>
  <c r="AG11" i="13"/>
  <c r="AH11" i="13"/>
  <c r="AI11" i="13"/>
  <c r="AJ11" i="13"/>
  <c r="AK11" i="13"/>
  <c r="AL11" i="13"/>
  <c r="AM11" i="13"/>
  <c r="AN11" i="13"/>
  <c r="AO11" i="13"/>
  <c r="AP11" i="13"/>
  <c r="AQ11" i="13"/>
  <c r="AR11" i="13"/>
  <c r="AS11" i="13"/>
  <c r="AT11" i="13"/>
  <c r="AU11" i="13"/>
  <c r="AV11" i="13"/>
  <c r="AW11" i="13"/>
  <c r="E9" i="13"/>
  <c r="F9" i="13"/>
  <c r="G9" i="13"/>
  <c r="H9" i="13"/>
  <c r="I9" i="13"/>
  <c r="J9" i="13"/>
  <c r="K9" i="13"/>
  <c r="L9" i="13"/>
  <c r="M9" i="13"/>
  <c r="N9" i="13"/>
  <c r="O9" i="13"/>
  <c r="P9" i="13"/>
  <c r="Q9" i="13"/>
  <c r="R9" i="13"/>
  <c r="S9" i="13"/>
  <c r="T9" i="13"/>
  <c r="U9" i="13"/>
  <c r="V9" i="13"/>
  <c r="W9" i="13"/>
  <c r="X9" i="13"/>
  <c r="Y9" i="13"/>
  <c r="Z9" i="13"/>
  <c r="AA9" i="13"/>
  <c r="AB9" i="13"/>
  <c r="AC9" i="13"/>
  <c r="AD9" i="13"/>
  <c r="AE9" i="13"/>
  <c r="AF9" i="13"/>
  <c r="AG9" i="13"/>
  <c r="AH9" i="13"/>
  <c r="AI9" i="13"/>
  <c r="AJ9" i="13"/>
  <c r="AK9" i="13"/>
  <c r="AL9" i="13"/>
  <c r="AM9" i="13"/>
  <c r="AN9" i="13"/>
  <c r="AO9" i="13"/>
  <c r="AP9" i="13"/>
  <c r="AQ9" i="13"/>
  <c r="AR9" i="13"/>
  <c r="AS9" i="13"/>
  <c r="AT9" i="13"/>
  <c r="AU9" i="13"/>
  <c r="AV9" i="13"/>
  <c r="AW9" i="13"/>
  <c r="F7" i="13"/>
  <c r="G7" i="13"/>
  <c r="H7" i="13"/>
  <c r="I7" i="13"/>
  <c r="J7" i="13"/>
  <c r="K7" i="13"/>
  <c r="L7" i="13"/>
  <c r="M7" i="13"/>
  <c r="N7" i="13"/>
  <c r="O7" i="13"/>
  <c r="P7" i="13"/>
  <c r="Q7" i="13"/>
  <c r="R7" i="13"/>
  <c r="S7" i="13"/>
  <c r="T7" i="13"/>
  <c r="U7" i="13"/>
  <c r="V7" i="13"/>
  <c r="W7" i="13"/>
  <c r="X7" i="13"/>
  <c r="Y7" i="13"/>
  <c r="Z7" i="13"/>
  <c r="AA7" i="13"/>
  <c r="AB7" i="13"/>
  <c r="AC7" i="13"/>
  <c r="AD7" i="13"/>
  <c r="AE7" i="13"/>
  <c r="AF7" i="13"/>
  <c r="AG7" i="13"/>
  <c r="AH7" i="13"/>
  <c r="AI7" i="13"/>
  <c r="AJ7" i="13"/>
  <c r="AK7" i="13"/>
  <c r="AL7" i="13"/>
  <c r="AM7" i="13"/>
  <c r="AN7" i="13"/>
  <c r="AO7" i="13"/>
  <c r="AP7" i="13"/>
  <c r="AQ7" i="13"/>
  <c r="AR7" i="13"/>
  <c r="AS7" i="13"/>
  <c r="AT7" i="13"/>
  <c r="AU7" i="13"/>
  <c r="AV7" i="13"/>
  <c r="AW7" i="13"/>
  <c r="E7" i="13"/>
  <c r="C49" i="13"/>
  <c r="C48" i="13"/>
  <c r="C47" i="13"/>
  <c r="C46" i="13"/>
  <c r="C45" i="13"/>
  <c r="C44" i="13"/>
  <c r="C43" i="13"/>
  <c r="C42" i="13"/>
  <c r="C41" i="13"/>
  <c r="C40" i="13"/>
  <c r="C39" i="13"/>
  <c r="C38" i="13"/>
  <c r="C37" i="13"/>
  <c r="C36" i="13"/>
  <c r="C35" i="13"/>
  <c r="C34" i="13"/>
  <c r="C33" i="13"/>
  <c r="C32" i="13"/>
  <c r="AW28" i="13"/>
  <c r="AU28" i="13"/>
  <c r="AT28" i="13"/>
  <c r="AS28" i="13"/>
  <c r="AS49" i="13" s="1"/>
  <c r="AR28" i="13"/>
  <c r="AP28" i="13"/>
  <c r="AO28" i="13"/>
  <c r="AN28" i="13"/>
  <c r="AN49" i="13" s="1"/>
  <c r="AM28" i="13"/>
  <c r="AK28" i="13"/>
  <c r="AJ28" i="13"/>
  <c r="AI28" i="13"/>
  <c r="AI49" i="13" s="1"/>
  <c r="AH28" i="13"/>
  <c r="AF28" i="13"/>
  <c r="AE28" i="13"/>
  <c r="AD28" i="13"/>
  <c r="AD49" i="13" s="1"/>
  <c r="AC28" i="13"/>
  <c r="AA28" i="13"/>
  <c r="Z28" i="13"/>
  <c r="Y28" i="13"/>
  <c r="Y49" i="13" s="1"/>
  <c r="X28" i="13"/>
  <c r="V28" i="13"/>
  <c r="U28" i="13"/>
  <c r="T28" i="13"/>
  <c r="T49" i="13" s="1"/>
  <c r="S28" i="13"/>
  <c r="Q28" i="13"/>
  <c r="P28" i="13"/>
  <c r="O28" i="13"/>
  <c r="O49" i="13" s="1"/>
  <c r="N28" i="13"/>
  <c r="L28" i="13"/>
  <c r="K28" i="13"/>
  <c r="J28" i="13"/>
  <c r="J49" i="13" s="1"/>
  <c r="I28" i="13"/>
  <c r="G28" i="13"/>
  <c r="F28" i="13"/>
  <c r="E28" i="13"/>
  <c r="E49" i="13" s="1"/>
  <c r="D28" i="13"/>
  <c r="AW25" i="13"/>
  <c r="AV25" i="13" s="1"/>
  <c r="AU25" i="13"/>
  <c r="AT25" i="13"/>
  <c r="AS25" i="13"/>
  <c r="AS47" i="13" s="1"/>
  <c r="AR25" i="13"/>
  <c r="AR26" i="13" s="1"/>
  <c r="AP25" i="13"/>
  <c r="AO25" i="13"/>
  <c r="AN25" i="13"/>
  <c r="AN47" i="13" s="1"/>
  <c r="AM25" i="13"/>
  <c r="AL25" i="13" s="1"/>
  <c r="AK25" i="13"/>
  <c r="AJ25" i="13"/>
  <c r="AI25" i="13"/>
  <c r="AI47" i="13" s="1"/>
  <c r="AH25" i="13"/>
  <c r="AF25" i="13"/>
  <c r="AE25" i="13"/>
  <c r="AD25" i="13"/>
  <c r="AD47" i="13" s="1"/>
  <c r="AC25" i="13"/>
  <c r="AB25" i="13" s="1"/>
  <c r="AA25" i="13"/>
  <c r="Z25" i="13"/>
  <c r="Y25" i="13"/>
  <c r="Y47" i="13" s="1"/>
  <c r="X25" i="13"/>
  <c r="V25" i="13"/>
  <c r="U25" i="13"/>
  <c r="T25" i="13"/>
  <c r="T47" i="13" s="1"/>
  <c r="S25" i="13"/>
  <c r="R25" i="13" s="1"/>
  <c r="Q25" i="13"/>
  <c r="P25" i="13"/>
  <c r="O25" i="13"/>
  <c r="O47" i="13" s="1"/>
  <c r="N25" i="13"/>
  <c r="L25" i="13"/>
  <c r="K25" i="13"/>
  <c r="J25" i="13"/>
  <c r="J47" i="13" s="1"/>
  <c r="I25" i="13"/>
  <c r="G25" i="13"/>
  <c r="F25" i="13"/>
  <c r="E25" i="13"/>
  <c r="E47" i="13" s="1"/>
  <c r="D25" i="13"/>
  <c r="AW24" i="13"/>
  <c r="AU24" i="13"/>
  <c r="AT24" i="13"/>
  <c r="AS24" i="13"/>
  <c r="AS46" i="13" s="1"/>
  <c r="AR24" i="13"/>
  <c r="AP24" i="13"/>
  <c r="AO24" i="13"/>
  <c r="AN24" i="13"/>
  <c r="AN46" i="13" s="1"/>
  <c r="AM24" i="13"/>
  <c r="AL24" i="13" s="1"/>
  <c r="AK24" i="13"/>
  <c r="AJ24" i="13"/>
  <c r="AI24" i="13"/>
  <c r="AI46" i="13" s="1"/>
  <c r="AH24" i="13"/>
  <c r="AF24" i="13"/>
  <c r="AE24" i="13"/>
  <c r="AD24" i="13"/>
  <c r="AD46" i="13" s="1"/>
  <c r="AC24" i="13"/>
  <c r="AB24" i="13" s="1"/>
  <c r="AA24" i="13"/>
  <c r="Z24" i="13"/>
  <c r="Y24" i="13"/>
  <c r="Y46" i="13" s="1"/>
  <c r="X24" i="13"/>
  <c r="V24" i="13"/>
  <c r="U24" i="13"/>
  <c r="T24" i="13"/>
  <c r="T46" i="13" s="1"/>
  <c r="S24" i="13"/>
  <c r="R24" i="13" s="1"/>
  <c r="Q24" i="13"/>
  <c r="P24" i="13"/>
  <c r="O24" i="13"/>
  <c r="O46" i="13" s="1"/>
  <c r="N24" i="13"/>
  <c r="L24" i="13"/>
  <c r="K24" i="13"/>
  <c r="J24" i="13"/>
  <c r="J46" i="13" s="1"/>
  <c r="I24" i="13"/>
  <c r="G24" i="13"/>
  <c r="F24" i="13"/>
  <c r="E24" i="13"/>
  <c r="E46" i="13" s="1"/>
  <c r="D24" i="13"/>
  <c r="AW23" i="13"/>
  <c r="AU23" i="13"/>
  <c r="AT23" i="13"/>
  <c r="AS23" i="13"/>
  <c r="AS45" i="13" s="1"/>
  <c r="AR23" i="13"/>
  <c r="AP23" i="13"/>
  <c r="AO23" i="13"/>
  <c r="AN23" i="13"/>
  <c r="AN45" i="13" s="1"/>
  <c r="AM23" i="13"/>
  <c r="AK23" i="13"/>
  <c r="AJ23" i="13"/>
  <c r="AI23" i="13"/>
  <c r="AI45" i="13" s="1"/>
  <c r="AH23" i="13"/>
  <c r="AF23" i="13"/>
  <c r="AE23" i="13"/>
  <c r="AD23" i="13"/>
  <c r="AD45" i="13" s="1"/>
  <c r="AC23" i="13"/>
  <c r="AA23" i="13"/>
  <c r="Z23" i="13"/>
  <c r="Y23" i="13"/>
  <c r="Y45" i="13" s="1"/>
  <c r="X23" i="13"/>
  <c r="V23" i="13"/>
  <c r="U23" i="13"/>
  <c r="T23" i="13"/>
  <c r="T45" i="13" s="1"/>
  <c r="S23" i="13"/>
  <c r="Q23" i="13"/>
  <c r="P23" i="13"/>
  <c r="O23" i="13"/>
  <c r="O45" i="13" s="1"/>
  <c r="N23" i="13"/>
  <c r="L23" i="13"/>
  <c r="K23" i="13"/>
  <c r="J23" i="13"/>
  <c r="J45" i="13" s="1"/>
  <c r="I23" i="13"/>
  <c r="G23" i="13"/>
  <c r="F23" i="13"/>
  <c r="E23" i="13"/>
  <c r="E45" i="13" s="1"/>
  <c r="D23" i="13"/>
  <c r="AW22" i="13"/>
  <c r="AU22" i="13"/>
  <c r="AT22" i="13"/>
  <c r="AS22" i="13"/>
  <c r="AS44" i="13" s="1"/>
  <c r="AR22" i="13"/>
  <c r="AP22" i="13"/>
  <c r="AO22" i="13"/>
  <c r="AN22" i="13"/>
  <c r="AN44" i="13" s="1"/>
  <c r="AM22" i="13"/>
  <c r="AK22" i="13"/>
  <c r="AJ22" i="13"/>
  <c r="AI22" i="13"/>
  <c r="AI44" i="13" s="1"/>
  <c r="AH22" i="13"/>
  <c r="AF22" i="13"/>
  <c r="AE22" i="13"/>
  <c r="AD22" i="13"/>
  <c r="AD44" i="13" s="1"/>
  <c r="AC22" i="13"/>
  <c r="AA22" i="13"/>
  <c r="Z22" i="13"/>
  <c r="Y22" i="13"/>
  <c r="Y44" i="13" s="1"/>
  <c r="X22" i="13"/>
  <c r="V22" i="13"/>
  <c r="U22" i="13"/>
  <c r="T22" i="13"/>
  <c r="T44" i="13" s="1"/>
  <c r="S22" i="13"/>
  <c r="Q22" i="13"/>
  <c r="P22" i="13"/>
  <c r="O22" i="13"/>
  <c r="O44" i="13" s="1"/>
  <c r="N22" i="13"/>
  <c r="L22" i="13"/>
  <c r="K22" i="13"/>
  <c r="J22" i="13"/>
  <c r="J44" i="13" s="1"/>
  <c r="I22" i="13"/>
  <c r="G22" i="13"/>
  <c r="F22" i="13"/>
  <c r="E22" i="13"/>
  <c r="E44" i="13" s="1"/>
  <c r="D22" i="13"/>
  <c r="AW21" i="13"/>
  <c r="AU21" i="13"/>
  <c r="AT21" i="13"/>
  <c r="AS21" i="13"/>
  <c r="AS43" i="13" s="1"/>
  <c r="AR21" i="13"/>
  <c r="AQ21" i="13" s="1"/>
  <c r="AP21" i="13"/>
  <c r="AO21" i="13"/>
  <c r="AN21" i="13"/>
  <c r="AN43" i="13" s="1"/>
  <c r="AM21" i="13"/>
  <c r="AK21" i="13"/>
  <c r="AJ21" i="13"/>
  <c r="AI21" i="13"/>
  <c r="AI43" i="13" s="1"/>
  <c r="AH21" i="13"/>
  <c r="AG21" i="13" s="1"/>
  <c r="AF21" i="13"/>
  <c r="AE21" i="13"/>
  <c r="AD21" i="13"/>
  <c r="AD43" i="13" s="1"/>
  <c r="AC21" i="13"/>
  <c r="AA21" i="13"/>
  <c r="Z21" i="13"/>
  <c r="Y21" i="13"/>
  <c r="Y43" i="13" s="1"/>
  <c r="X21" i="13"/>
  <c r="W21" i="13" s="1"/>
  <c r="V21" i="13"/>
  <c r="U21" i="13"/>
  <c r="T21" i="13"/>
  <c r="T43" i="13" s="1"/>
  <c r="S21" i="13"/>
  <c r="Q21" i="13"/>
  <c r="P21" i="13"/>
  <c r="O21" i="13"/>
  <c r="O43" i="13" s="1"/>
  <c r="N21" i="13"/>
  <c r="L21" i="13"/>
  <c r="K21" i="13"/>
  <c r="J21" i="13"/>
  <c r="J43" i="13" s="1"/>
  <c r="I21" i="13"/>
  <c r="G21" i="13"/>
  <c r="F21" i="13"/>
  <c r="E21" i="13"/>
  <c r="E43" i="13" s="1"/>
  <c r="D21" i="13"/>
  <c r="AW20" i="13"/>
  <c r="AU20" i="13"/>
  <c r="AT20" i="13"/>
  <c r="AS20" i="13"/>
  <c r="AS42" i="13" s="1"/>
  <c r="AR20" i="13"/>
  <c r="AP20" i="13"/>
  <c r="AO20" i="13"/>
  <c r="AN20" i="13"/>
  <c r="AN42" i="13" s="1"/>
  <c r="AM20" i="13"/>
  <c r="AK20" i="13"/>
  <c r="AJ20" i="13"/>
  <c r="AI20" i="13"/>
  <c r="AI42" i="13" s="1"/>
  <c r="AH20" i="13"/>
  <c r="AF20" i="13"/>
  <c r="AE20" i="13"/>
  <c r="AD20" i="13"/>
  <c r="AD42" i="13" s="1"/>
  <c r="AC20" i="13"/>
  <c r="AA20" i="13"/>
  <c r="Z20" i="13"/>
  <c r="Y20" i="13"/>
  <c r="Y42" i="13" s="1"/>
  <c r="X20" i="13"/>
  <c r="V20" i="13"/>
  <c r="U20" i="13"/>
  <c r="T20" i="13"/>
  <c r="T42" i="13" s="1"/>
  <c r="S20" i="13"/>
  <c r="Q20" i="13"/>
  <c r="P20" i="13"/>
  <c r="O20" i="13"/>
  <c r="O42" i="13" s="1"/>
  <c r="N20" i="13"/>
  <c r="L20" i="13"/>
  <c r="K20" i="13"/>
  <c r="J20" i="13"/>
  <c r="J42" i="13" s="1"/>
  <c r="I20" i="13"/>
  <c r="G20" i="13"/>
  <c r="F20" i="13"/>
  <c r="E20" i="13"/>
  <c r="E42" i="13" s="1"/>
  <c r="D20" i="13"/>
  <c r="AW19" i="13"/>
  <c r="AU19" i="13"/>
  <c r="AT19" i="13"/>
  <c r="AS19" i="13"/>
  <c r="AS41" i="13" s="1"/>
  <c r="AR19" i="13"/>
  <c r="AP19" i="13"/>
  <c r="AO19" i="13"/>
  <c r="AN19" i="13"/>
  <c r="AN41" i="13" s="1"/>
  <c r="AM19" i="13"/>
  <c r="AK19" i="13"/>
  <c r="AJ19" i="13"/>
  <c r="AI19" i="13"/>
  <c r="AI41" i="13" s="1"/>
  <c r="AH19" i="13"/>
  <c r="AF19" i="13"/>
  <c r="AE19" i="13"/>
  <c r="AD19" i="13"/>
  <c r="AD41" i="13" s="1"/>
  <c r="AC19" i="13"/>
  <c r="AA19" i="13"/>
  <c r="Z19" i="13"/>
  <c r="Y19" i="13"/>
  <c r="Y41" i="13" s="1"/>
  <c r="X19" i="13"/>
  <c r="V19" i="13"/>
  <c r="U19" i="13"/>
  <c r="T19" i="13"/>
  <c r="T41" i="13" s="1"/>
  <c r="S19" i="13"/>
  <c r="Q19" i="13"/>
  <c r="P19" i="13"/>
  <c r="O19" i="13"/>
  <c r="O41" i="13" s="1"/>
  <c r="N19" i="13"/>
  <c r="L19" i="13"/>
  <c r="K19" i="13"/>
  <c r="J19" i="13"/>
  <c r="J41" i="13" s="1"/>
  <c r="I19" i="13"/>
  <c r="G19" i="13"/>
  <c r="F19" i="13"/>
  <c r="E19" i="13"/>
  <c r="E41" i="13" s="1"/>
  <c r="D19" i="13"/>
  <c r="AW17" i="13"/>
  <c r="AU17" i="13"/>
  <c r="AT17" i="13"/>
  <c r="AS17" i="13"/>
  <c r="AS40" i="13" s="1"/>
  <c r="AR17" i="13"/>
  <c r="AP17" i="13"/>
  <c r="AO17" i="13"/>
  <c r="AN17" i="13"/>
  <c r="AN40" i="13" s="1"/>
  <c r="AM17" i="13"/>
  <c r="AK17" i="13"/>
  <c r="AJ17" i="13"/>
  <c r="AI17" i="13"/>
  <c r="AI40" i="13" s="1"/>
  <c r="AH17" i="13"/>
  <c r="AF17" i="13"/>
  <c r="AE17" i="13"/>
  <c r="AD17" i="13"/>
  <c r="AD40" i="13" s="1"/>
  <c r="AC17" i="13"/>
  <c r="AA17" i="13"/>
  <c r="Z17" i="13"/>
  <c r="Y17" i="13"/>
  <c r="Y40" i="13" s="1"/>
  <c r="X17" i="13"/>
  <c r="V17" i="13"/>
  <c r="U17" i="13"/>
  <c r="T17" i="13"/>
  <c r="T40" i="13" s="1"/>
  <c r="S17" i="13"/>
  <c r="Q17" i="13"/>
  <c r="P17" i="13"/>
  <c r="O17" i="13"/>
  <c r="O40" i="13" s="1"/>
  <c r="N17" i="13"/>
  <c r="L17" i="13"/>
  <c r="K17" i="13"/>
  <c r="J17" i="13"/>
  <c r="J40" i="13" s="1"/>
  <c r="I17" i="13"/>
  <c r="G17" i="13"/>
  <c r="F17" i="13"/>
  <c r="E17" i="13"/>
  <c r="E40" i="13" s="1"/>
  <c r="D17" i="13"/>
  <c r="AW16" i="13"/>
  <c r="AV16" i="13" s="1"/>
  <c r="AU16" i="13"/>
  <c r="AT16" i="13"/>
  <c r="AS16" i="13"/>
  <c r="AS39" i="13" s="1"/>
  <c r="AR16" i="13"/>
  <c r="AP16" i="13"/>
  <c r="AO16" i="13"/>
  <c r="AN16" i="13"/>
  <c r="AN39" i="13" s="1"/>
  <c r="AM16" i="13"/>
  <c r="AL16" i="13" s="1"/>
  <c r="AK16" i="13"/>
  <c r="AJ16" i="13"/>
  <c r="AI16" i="13"/>
  <c r="AI39" i="13" s="1"/>
  <c r="AH16" i="13"/>
  <c r="AF16" i="13"/>
  <c r="AE16" i="13"/>
  <c r="AD16" i="13"/>
  <c r="AD39" i="13" s="1"/>
  <c r="AC16" i="13"/>
  <c r="AB16" i="13" s="1"/>
  <c r="AA16" i="13"/>
  <c r="Z16" i="13"/>
  <c r="Y16" i="13"/>
  <c r="Y39" i="13" s="1"/>
  <c r="X16" i="13"/>
  <c r="V16" i="13"/>
  <c r="U16" i="13"/>
  <c r="T16" i="13"/>
  <c r="T39" i="13" s="1"/>
  <c r="S16" i="13"/>
  <c r="R16" i="13" s="1"/>
  <c r="Q16" i="13"/>
  <c r="P16" i="13"/>
  <c r="O16" i="13"/>
  <c r="O39" i="13" s="1"/>
  <c r="N16" i="13"/>
  <c r="L16" i="13"/>
  <c r="K16" i="13"/>
  <c r="J16" i="13"/>
  <c r="J39" i="13" s="1"/>
  <c r="I16" i="13"/>
  <c r="G16" i="13"/>
  <c r="F16" i="13"/>
  <c r="E16" i="13"/>
  <c r="E39" i="13" s="1"/>
  <c r="D16" i="13"/>
  <c r="AW15" i="13"/>
  <c r="AU15" i="13"/>
  <c r="AT15" i="13"/>
  <c r="AS15" i="13"/>
  <c r="AS38" i="13" s="1"/>
  <c r="AR15" i="13"/>
  <c r="AP15" i="13"/>
  <c r="AO15" i="13"/>
  <c r="AN15" i="13"/>
  <c r="AN38" i="13" s="1"/>
  <c r="AM15" i="13"/>
  <c r="AK15" i="13"/>
  <c r="AJ15" i="13"/>
  <c r="AI15" i="13"/>
  <c r="AI38" i="13" s="1"/>
  <c r="AH15" i="13"/>
  <c r="AF15" i="13"/>
  <c r="AE15" i="13"/>
  <c r="AD15" i="13"/>
  <c r="AD38" i="13" s="1"/>
  <c r="AC15" i="13"/>
  <c r="AA15" i="13"/>
  <c r="Z15" i="13"/>
  <c r="Y15" i="13"/>
  <c r="Y38" i="13" s="1"/>
  <c r="X15" i="13"/>
  <c r="V15" i="13"/>
  <c r="U15" i="13"/>
  <c r="T15" i="13"/>
  <c r="T38" i="13" s="1"/>
  <c r="S15" i="13"/>
  <c r="Q15" i="13"/>
  <c r="P15" i="13"/>
  <c r="O15" i="13"/>
  <c r="O38" i="13" s="1"/>
  <c r="N15" i="13"/>
  <c r="L15" i="13"/>
  <c r="K15" i="13"/>
  <c r="J15" i="13"/>
  <c r="J38" i="13" s="1"/>
  <c r="I15" i="13"/>
  <c r="G15" i="13"/>
  <c r="F15" i="13"/>
  <c r="E15" i="13"/>
  <c r="E38" i="13" s="1"/>
  <c r="D15" i="13"/>
  <c r="AW14" i="13"/>
  <c r="AU14" i="13"/>
  <c r="AT14" i="13"/>
  <c r="AS14" i="13"/>
  <c r="AS37" i="13" s="1"/>
  <c r="AR14" i="13"/>
  <c r="AP14" i="13"/>
  <c r="AO14" i="13"/>
  <c r="AN14" i="13"/>
  <c r="AN37" i="13" s="1"/>
  <c r="AM14" i="13"/>
  <c r="AK14" i="13"/>
  <c r="AJ14" i="13"/>
  <c r="AI14" i="13"/>
  <c r="AI37" i="13" s="1"/>
  <c r="AH14" i="13"/>
  <c r="AF14" i="13"/>
  <c r="AE14" i="13"/>
  <c r="AD14" i="13"/>
  <c r="AD37" i="13" s="1"/>
  <c r="AC14" i="13"/>
  <c r="AA14" i="13"/>
  <c r="Z14" i="13"/>
  <c r="Y14" i="13"/>
  <c r="Y37" i="13" s="1"/>
  <c r="X14" i="13"/>
  <c r="V14" i="13"/>
  <c r="U14" i="13"/>
  <c r="T14" i="13"/>
  <c r="T37" i="13" s="1"/>
  <c r="S14" i="13"/>
  <c r="Q14" i="13"/>
  <c r="P14" i="13"/>
  <c r="O14" i="13"/>
  <c r="O37" i="13" s="1"/>
  <c r="N14" i="13"/>
  <c r="L14" i="13"/>
  <c r="K14" i="13"/>
  <c r="J14" i="13"/>
  <c r="J37" i="13" s="1"/>
  <c r="I14" i="13"/>
  <c r="G14" i="13"/>
  <c r="F14" i="13"/>
  <c r="E14" i="13"/>
  <c r="E37" i="13" s="1"/>
  <c r="D14" i="13"/>
  <c r="AW10" i="13"/>
  <c r="AU10" i="13"/>
  <c r="AT10" i="13"/>
  <c r="AS10" i="13"/>
  <c r="AS35" i="13" s="1"/>
  <c r="AR10" i="13"/>
  <c r="AP10" i="13"/>
  <c r="AO10" i="13"/>
  <c r="AN10" i="13"/>
  <c r="AN35" i="13" s="1"/>
  <c r="AM10" i="13"/>
  <c r="AK10" i="13"/>
  <c r="AJ10" i="13"/>
  <c r="AI10" i="13"/>
  <c r="AI35" i="13" s="1"/>
  <c r="AH10" i="13"/>
  <c r="AF10" i="13"/>
  <c r="AE10" i="13"/>
  <c r="AD10" i="13"/>
  <c r="AD35" i="13" s="1"/>
  <c r="AC10" i="13"/>
  <c r="AA10" i="13"/>
  <c r="Z10" i="13"/>
  <c r="Y10" i="13"/>
  <c r="Y35" i="13" s="1"/>
  <c r="X10" i="13"/>
  <c r="V10" i="13"/>
  <c r="U10" i="13"/>
  <c r="T10" i="13"/>
  <c r="T35" i="13" s="1"/>
  <c r="S10" i="13"/>
  <c r="Q10" i="13"/>
  <c r="P10" i="13"/>
  <c r="O10" i="13"/>
  <c r="O35" i="13" s="1"/>
  <c r="N10" i="13"/>
  <c r="L10" i="13"/>
  <c r="K10" i="13"/>
  <c r="J10" i="13"/>
  <c r="J35" i="13" s="1"/>
  <c r="I10" i="13"/>
  <c r="G10" i="13"/>
  <c r="F10" i="13"/>
  <c r="E10" i="13"/>
  <c r="E35" i="13" s="1"/>
  <c r="D10" i="13"/>
  <c r="AW8" i="13"/>
  <c r="AU8" i="13"/>
  <c r="AT8" i="13"/>
  <c r="AS8" i="13"/>
  <c r="AS34" i="13" s="1"/>
  <c r="AR8" i="13"/>
  <c r="AQ8" i="13" s="1"/>
  <c r="AP8" i="13"/>
  <c r="AO8" i="13"/>
  <c r="AN8" i="13"/>
  <c r="AN34" i="13" s="1"/>
  <c r="AM8" i="13"/>
  <c r="AK8" i="13"/>
  <c r="AJ8" i="13"/>
  <c r="AI8" i="13"/>
  <c r="AI34" i="13" s="1"/>
  <c r="AH8" i="13"/>
  <c r="AG8" i="13" s="1"/>
  <c r="AF8" i="13"/>
  <c r="AE8" i="13"/>
  <c r="AD8" i="13"/>
  <c r="AD34" i="13" s="1"/>
  <c r="AC8" i="13"/>
  <c r="AA8" i="13"/>
  <c r="Z8" i="13"/>
  <c r="Y8" i="13"/>
  <c r="Y34" i="13" s="1"/>
  <c r="X8" i="13"/>
  <c r="W8" i="13" s="1"/>
  <c r="V8" i="13"/>
  <c r="U8" i="13"/>
  <c r="T8" i="13"/>
  <c r="T34" i="13" s="1"/>
  <c r="S8" i="13"/>
  <c r="Q8" i="13"/>
  <c r="P8" i="13"/>
  <c r="O8" i="13"/>
  <c r="O34" i="13" s="1"/>
  <c r="N8" i="13"/>
  <c r="L8" i="13"/>
  <c r="K8" i="13"/>
  <c r="J8" i="13"/>
  <c r="J34" i="13" s="1"/>
  <c r="I8" i="13"/>
  <c r="G8" i="13"/>
  <c r="F8" i="13"/>
  <c r="E8" i="13"/>
  <c r="E34" i="13" s="1"/>
  <c r="D8" i="13"/>
  <c r="AW6" i="13"/>
  <c r="AU6" i="13"/>
  <c r="AT6" i="13"/>
  <c r="AS6" i="13"/>
  <c r="AS33" i="13" s="1"/>
  <c r="AR6" i="13"/>
  <c r="AP6" i="13"/>
  <c r="AO6" i="13"/>
  <c r="AN6" i="13"/>
  <c r="AN33" i="13" s="1"/>
  <c r="AM6" i="13"/>
  <c r="AK6" i="13"/>
  <c r="AJ6" i="13"/>
  <c r="AI6" i="13"/>
  <c r="AI33" i="13" s="1"/>
  <c r="AH6" i="13"/>
  <c r="AF6" i="13"/>
  <c r="AE6" i="13"/>
  <c r="AD6" i="13"/>
  <c r="AD33" i="13" s="1"/>
  <c r="AC6" i="13"/>
  <c r="AA6" i="13"/>
  <c r="Z6" i="13"/>
  <c r="Y6" i="13"/>
  <c r="Y33" i="13" s="1"/>
  <c r="X6" i="13"/>
  <c r="V6" i="13"/>
  <c r="U6" i="13"/>
  <c r="T6" i="13"/>
  <c r="T33" i="13" s="1"/>
  <c r="S6" i="13"/>
  <c r="Q6" i="13"/>
  <c r="P6" i="13"/>
  <c r="O6" i="13"/>
  <c r="O33" i="13" s="1"/>
  <c r="N6" i="13"/>
  <c r="L6" i="13"/>
  <c r="K6" i="13"/>
  <c r="J6" i="13"/>
  <c r="J33" i="13" s="1"/>
  <c r="I6" i="13"/>
  <c r="G6" i="13"/>
  <c r="F6" i="13"/>
  <c r="E6" i="13"/>
  <c r="E33" i="13" s="1"/>
  <c r="D6" i="13"/>
  <c r="D7" i="13" s="1"/>
  <c r="AW5" i="13"/>
  <c r="AU5" i="13"/>
  <c r="AT5" i="13"/>
  <c r="AS5" i="13"/>
  <c r="AS32" i="13" s="1"/>
  <c r="AR5" i="13"/>
  <c r="AP5" i="13"/>
  <c r="AO5" i="13"/>
  <c r="AN5" i="13"/>
  <c r="AN32" i="13" s="1"/>
  <c r="AM5" i="13"/>
  <c r="AK5" i="13"/>
  <c r="AJ5" i="13"/>
  <c r="AI5" i="13"/>
  <c r="AI32" i="13" s="1"/>
  <c r="AH5" i="13"/>
  <c r="AF5" i="13"/>
  <c r="AE5" i="13"/>
  <c r="AD5" i="13"/>
  <c r="AD32" i="13" s="1"/>
  <c r="AC5" i="13"/>
  <c r="AA5" i="13"/>
  <c r="Z5" i="13"/>
  <c r="Y5" i="13"/>
  <c r="Y32" i="13" s="1"/>
  <c r="X5" i="13"/>
  <c r="V5" i="13"/>
  <c r="U5" i="13"/>
  <c r="T5" i="13"/>
  <c r="T32" i="13" s="1"/>
  <c r="S5" i="13"/>
  <c r="Q5" i="13"/>
  <c r="P5" i="13"/>
  <c r="O5" i="13"/>
  <c r="O32" i="13" s="1"/>
  <c r="N5" i="13"/>
  <c r="L5" i="13"/>
  <c r="K5" i="13"/>
  <c r="J5" i="13"/>
  <c r="J32" i="13" s="1"/>
  <c r="I5" i="13"/>
  <c r="G5" i="13"/>
  <c r="F5" i="13"/>
  <c r="E5" i="13"/>
  <c r="E32" i="13" s="1"/>
  <c r="D5" i="13"/>
  <c r="AW3" i="13"/>
  <c r="AW31" i="13" s="1"/>
  <c r="AU3" i="13"/>
  <c r="AU31" i="13" s="1"/>
  <c r="AT3" i="13"/>
  <c r="AT31" i="13" s="1"/>
  <c r="AS3" i="13"/>
  <c r="AS31" i="13" s="1"/>
  <c r="AR3" i="13"/>
  <c r="AR31" i="13" s="1"/>
  <c r="AP3" i="13"/>
  <c r="AP31" i="13" s="1"/>
  <c r="AO3" i="13"/>
  <c r="AO31" i="13" s="1"/>
  <c r="AN3" i="13"/>
  <c r="AN31" i="13" s="1"/>
  <c r="AM3" i="13"/>
  <c r="AM31" i="13" s="1"/>
  <c r="AK3" i="13"/>
  <c r="AK31" i="13" s="1"/>
  <c r="AJ3" i="13"/>
  <c r="AJ31" i="13" s="1"/>
  <c r="AI3" i="13"/>
  <c r="AI31" i="13" s="1"/>
  <c r="AH3" i="13"/>
  <c r="AH31" i="13" s="1"/>
  <c r="AF3" i="13"/>
  <c r="AF31" i="13" s="1"/>
  <c r="AE3" i="13"/>
  <c r="AE31" i="13" s="1"/>
  <c r="AD3" i="13"/>
  <c r="AD31" i="13" s="1"/>
  <c r="AC3" i="13"/>
  <c r="AC31" i="13" s="1"/>
  <c r="AA3" i="13"/>
  <c r="AA31" i="13" s="1"/>
  <c r="Z3" i="13"/>
  <c r="Z31" i="13" s="1"/>
  <c r="Y3" i="13"/>
  <c r="Y31" i="13" s="1"/>
  <c r="X3" i="13"/>
  <c r="X31" i="13" s="1"/>
  <c r="V3" i="13"/>
  <c r="V31" i="13" s="1"/>
  <c r="U3" i="13"/>
  <c r="U31" i="13" s="1"/>
  <c r="T3" i="13"/>
  <c r="T31" i="13" s="1"/>
  <c r="S3" i="13"/>
  <c r="S31" i="13" s="1"/>
  <c r="Q3" i="13"/>
  <c r="Q31" i="13" s="1"/>
  <c r="P3" i="13"/>
  <c r="P31" i="13" s="1"/>
  <c r="O3" i="13"/>
  <c r="O31" i="13" s="1"/>
  <c r="N3" i="13"/>
  <c r="N31" i="13" s="1"/>
  <c r="L3" i="13"/>
  <c r="L31" i="13" s="1"/>
  <c r="K3" i="13"/>
  <c r="K31" i="13" s="1"/>
  <c r="J3" i="13"/>
  <c r="J31" i="13" s="1"/>
  <c r="I3" i="13"/>
  <c r="I31" i="13" s="1"/>
  <c r="G3" i="13"/>
  <c r="G31" i="13" s="1"/>
  <c r="F3" i="13"/>
  <c r="F31" i="13" s="1"/>
  <c r="E3" i="13"/>
  <c r="E31" i="13" s="1"/>
  <c r="D3" i="13"/>
  <c r="D31" i="13" s="1"/>
  <c r="D9" i="13" l="1"/>
  <c r="D18" i="13"/>
  <c r="D11" i="13"/>
  <c r="M5" i="13"/>
  <c r="W5" i="13"/>
  <c r="AG5" i="13"/>
  <c r="AQ5" i="13"/>
  <c r="R14" i="13"/>
  <c r="AB14" i="13"/>
  <c r="AL14" i="13"/>
  <c r="AV14" i="13"/>
  <c r="M19" i="13"/>
  <c r="W19" i="13"/>
  <c r="AG19" i="13"/>
  <c r="AQ19" i="13"/>
  <c r="R23" i="13"/>
  <c r="AB23" i="13"/>
  <c r="AL23" i="13"/>
  <c r="AV23" i="13"/>
  <c r="M6" i="13"/>
  <c r="W6" i="13"/>
  <c r="AG6" i="13"/>
  <c r="AQ6" i="13"/>
  <c r="R15" i="13"/>
  <c r="AB15" i="13"/>
  <c r="AL15" i="13"/>
  <c r="AV15" i="13"/>
  <c r="M20" i="13"/>
  <c r="W20" i="13"/>
  <c r="AG20" i="13"/>
  <c r="AQ20" i="13"/>
  <c r="AV24" i="13"/>
  <c r="R10" i="13"/>
  <c r="AB10" i="13"/>
  <c r="AL10" i="13"/>
  <c r="AV10" i="13"/>
  <c r="W17" i="13"/>
  <c r="AG17" i="13"/>
  <c r="AQ17" i="13"/>
  <c r="R22" i="13"/>
  <c r="AB22" i="13"/>
  <c r="AL22" i="13"/>
  <c r="AV22" i="13"/>
  <c r="W28" i="13"/>
  <c r="AG28" i="13"/>
  <c r="AQ28" i="13"/>
  <c r="R5" i="13"/>
  <c r="AB5" i="13"/>
  <c r="AL5" i="13"/>
  <c r="AV5" i="13"/>
  <c r="W14" i="13"/>
  <c r="AG14" i="13"/>
  <c r="AQ14" i="13"/>
  <c r="R19" i="13"/>
  <c r="AB19" i="13"/>
  <c r="AL19" i="13"/>
  <c r="AV19" i="13"/>
  <c r="W23" i="13"/>
  <c r="AG23" i="13"/>
  <c r="AQ23" i="13"/>
  <c r="R8" i="13"/>
  <c r="AB8" i="13"/>
  <c r="AL8" i="13"/>
  <c r="AV8" i="13"/>
  <c r="W16" i="13"/>
  <c r="AG16" i="13"/>
  <c r="AQ16" i="13"/>
  <c r="R21" i="13"/>
  <c r="AB21" i="13"/>
  <c r="AL21" i="13"/>
  <c r="AV21" i="13"/>
  <c r="W25" i="13"/>
  <c r="AG25" i="13"/>
  <c r="W10" i="13"/>
  <c r="AG10" i="13"/>
  <c r="AQ10" i="13"/>
  <c r="R17" i="13"/>
  <c r="AB17" i="13"/>
  <c r="AL17" i="13"/>
  <c r="AV17" i="13"/>
  <c r="W22" i="13"/>
  <c r="AG22" i="13"/>
  <c r="AQ22" i="13"/>
  <c r="R28" i="13"/>
  <c r="AB28" i="13"/>
  <c r="AL28" i="13"/>
  <c r="AV28" i="13"/>
  <c r="R6" i="13"/>
  <c r="AB6" i="13"/>
  <c r="AL6" i="13"/>
  <c r="AV6" i="13"/>
  <c r="M15" i="13"/>
  <c r="W15" i="13"/>
  <c r="AG15" i="13"/>
  <c r="AQ15" i="13"/>
  <c r="R20" i="13"/>
  <c r="AB20" i="13"/>
  <c r="AL20" i="13"/>
  <c r="AV20" i="13"/>
  <c r="M24" i="13"/>
  <c r="W24" i="13"/>
  <c r="AG24" i="13"/>
  <c r="AQ24" i="13"/>
  <c r="M8" i="13"/>
  <c r="M21" i="13"/>
  <c r="M17" i="13"/>
  <c r="M28" i="13"/>
  <c r="M14" i="13"/>
  <c r="M23" i="13"/>
  <c r="M16" i="13"/>
  <c r="M25" i="13"/>
  <c r="M10" i="13"/>
  <c r="M22" i="13"/>
  <c r="AQ25" i="13"/>
  <c r="AU26" i="13"/>
  <c r="AH26" i="13"/>
  <c r="U12" i="13"/>
  <c r="K12" i="13"/>
  <c r="AE12" i="13"/>
  <c r="D26" i="13"/>
  <c r="D27" i="13" s="1"/>
  <c r="N26" i="13"/>
  <c r="X26" i="13"/>
  <c r="H8" i="13"/>
  <c r="H21" i="13"/>
  <c r="H17" i="13"/>
  <c r="H28" i="13"/>
  <c r="H14" i="13"/>
  <c r="H23" i="13"/>
  <c r="AK26" i="13"/>
  <c r="H25" i="13"/>
  <c r="AP49" i="13"/>
  <c r="H16" i="13"/>
  <c r="H10" i="13"/>
  <c r="H22" i="13"/>
  <c r="H5" i="13"/>
  <c r="H19" i="13"/>
  <c r="H15" i="13"/>
  <c r="H24" i="13"/>
  <c r="H6" i="13"/>
  <c r="H20" i="13"/>
  <c r="I49" i="13"/>
  <c r="S49" i="13"/>
  <c r="AC49" i="13"/>
  <c r="G26" i="13"/>
  <c r="Q26" i="13"/>
  <c r="AA26" i="13"/>
  <c r="L49" i="13"/>
  <c r="V49" i="13"/>
  <c r="AF49" i="13"/>
  <c r="G32" i="13"/>
  <c r="Q32" i="13"/>
  <c r="AA32" i="13"/>
  <c r="AK32" i="13"/>
  <c r="AU32" i="13"/>
  <c r="K33" i="13"/>
  <c r="U33" i="13"/>
  <c r="AE33" i="13"/>
  <c r="AO33" i="13"/>
  <c r="I35" i="13"/>
  <c r="S35" i="13"/>
  <c r="AC35" i="13"/>
  <c r="AM35" i="13"/>
  <c r="AW35" i="13"/>
  <c r="AJ12" i="13"/>
  <c r="AT12" i="13"/>
  <c r="N37" i="13"/>
  <c r="X37" i="13"/>
  <c r="AH37" i="13"/>
  <c r="AR37" i="13"/>
  <c r="G38" i="13"/>
  <c r="Q38" i="13"/>
  <c r="AA38" i="13"/>
  <c r="AK38" i="13"/>
  <c r="AU38" i="13"/>
  <c r="K39" i="13"/>
  <c r="U39" i="13"/>
  <c r="AE39" i="13"/>
  <c r="AO39" i="13"/>
  <c r="I41" i="13"/>
  <c r="S41" i="13"/>
  <c r="AC41" i="13"/>
  <c r="AM41" i="13"/>
  <c r="AW41" i="13"/>
  <c r="L42" i="13"/>
  <c r="AP42" i="13"/>
  <c r="F43" i="13"/>
  <c r="P43" i="13"/>
  <c r="Z43" i="13"/>
  <c r="AJ43" i="13"/>
  <c r="X45" i="13"/>
  <c r="AH45" i="13"/>
  <c r="AR45" i="13"/>
  <c r="Q46" i="13"/>
  <c r="AU46" i="13"/>
  <c r="AS26" i="13"/>
  <c r="AS48" i="13" s="1"/>
  <c r="L32" i="13"/>
  <c r="V32" i="13"/>
  <c r="AF32" i="13"/>
  <c r="AP32" i="13"/>
  <c r="F33" i="13"/>
  <c r="P33" i="13"/>
  <c r="Z33" i="13"/>
  <c r="AJ33" i="13"/>
  <c r="AT33" i="13"/>
  <c r="N35" i="13"/>
  <c r="X35" i="13"/>
  <c r="AH35" i="13"/>
  <c r="AR35" i="13"/>
  <c r="AF12" i="13"/>
  <c r="I37" i="13"/>
  <c r="S37" i="13"/>
  <c r="AC37" i="13"/>
  <c r="AM37" i="13"/>
  <c r="AW37" i="13"/>
  <c r="L38" i="13"/>
  <c r="V38" i="13"/>
  <c r="AF38" i="13"/>
  <c r="AP38" i="13"/>
  <c r="F39" i="13"/>
  <c r="P39" i="13"/>
  <c r="Z39" i="13"/>
  <c r="AJ39" i="13"/>
  <c r="AT39" i="13"/>
  <c r="N41" i="13"/>
  <c r="X41" i="13"/>
  <c r="AH41" i="13"/>
  <c r="AR41" i="13"/>
  <c r="G42" i="13"/>
  <c r="Q42" i="13"/>
  <c r="AA42" i="13"/>
  <c r="AK42" i="13"/>
  <c r="AU42" i="13"/>
  <c r="K43" i="13"/>
  <c r="U43" i="13"/>
  <c r="AE43" i="13"/>
  <c r="AO43" i="13"/>
  <c r="I45" i="13"/>
  <c r="S45" i="13"/>
  <c r="AC45" i="13"/>
  <c r="AM45" i="13"/>
  <c r="AW45" i="13"/>
  <c r="L46" i="13"/>
  <c r="V46" i="13"/>
  <c r="AF46" i="13"/>
  <c r="AP46" i="13"/>
  <c r="F47" i="13"/>
  <c r="P47" i="13"/>
  <c r="Z47" i="13"/>
  <c r="AJ47" i="13"/>
  <c r="AT47" i="13"/>
  <c r="F49" i="13"/>
  <c r="P49" i="13"/>
  <c r="Z49" i="13"/>
  <c r="AJ49" i="13"/>
  <c r="AT49" i="13"/>
  <c r="AM49" i="13"/>
  <c r="AW49" i="13"/>
  <c r="F12" i="13"/>
  <c r="Z12" i="13"/>
  <c r="AD26" i="13"/>
  <c r="AD48" i="13" s="1"/>
  <c r="G12" i="13"/>
  <c r="AA12" i="13"/>
  <c r="AK12" i="13"/>
  <c r="AU12" i="13"/>
  <c r="V42" i="13"/>
  <c r="AF42" i="13"/>
  <c r="AT43" i="13"/>
  <c r="N45" i="13"/>
  <c r="G46" i="13"/>
  <c r="AA46" i="13"/>
  <c r="AK46" i="13"/>
  <c r="K47" i="13"/>
  <c r="AI26" i="13"/>
  <c r="AI48" i="13" s="1"/>
  <c r="F32" i="13"/>
  <c r="P32" i="13"/>
  <c r="Z32" i="13"/>
  <c r="AJ32" i="13"/>
  <c r="AT32" i="13"/>
  <c r="D12" i="13"/>
  <c r="D13" i="13" s="1"/>
  <c r="N34" i="13"/>
  <c r="X34" i="13"/>
  <c r="AH34" i="13"/>
  <c r="AR34" i="13"/>
  <c r="G35" i="13"/>
  <c r="Q35" i="13"/>
  <c r="AA35" i="13"/>
  <c r="AK35" i="13"/>
  <c r="AU35" i="13"/>
  <c r="AS12" i="13"/>
  <c r="AS36" i="13" s="1"/>
  <c r="L37" i="13"/>
  <c r="V37" i="13"/>
  <c r="AF37" i="13"/>
  <c r="AP37" i="13"/>
  <c r="F38" i="13"/>
  <c r="P38" i="13"/>
  <c r="Z38" i="13"/>
  <c r="AJ38" i="13"/>
  <c r="AT38" i="13"/>
  <c r="N40" i="13"/>
  <c r="X40" i="13"/>
  <c r="AH40" i="13"/>
  <c r="AR40" i="13"/>
  <c r="G41" i="13"/>
  <c r="AA41" i="13"/>
  <c r="AK41" i="13"/>
  <c r="AU41" i="13"/>
  <c r="K42" i="13"/>
  <c r="U42" i="13"/>
  <c r="AE42" i="13"/>
  <c r="AO42" i="13"/>
  <c r="I44" i="13"/>
  <c r="S44" i="13"/>
  <c r="AC44" i="13"/>
  <c r="AM44" i="13"/>
  <c r="AW44" i="13"/>
  <c r="L45" i="13"/>
  <c r="E26" i="13"/>
  <c r="E48" i="13" s="1"/>
  <c r="U47" i="13"/>
  <c r="AE47" i="13"/>
  <c r="AO47" i="13"/>
  <c r="J26" i="13"/>
  <c r="J48" i="13" s="1"/>
  <c r="N49" i="13"/>
  <c r="X49" i="13"/>
  <c r="I32" i="13"/>
  <c r="S32" i="13"/>
  <c r="AC32" i="13"/>
  <c r="AM32" i="13"/>
  <c r="AW32" i="13"/>
  <c r="L33" i="13"/>
  <c r="V33" i="13"/>
  <c r="AF33" i="13"/>
  <c r="AP33" i="13"/>
  <c r="P34" i="13"/>
  <c r="I38" i="13"/>
  <c r="S38" i="13"/>
  <c r="AC38" i="13"/>
  <c r="AM38" i="13"/>
  <c r="AW38" i="13"/>
  <c r="L39" i="13"/>
  <c r="V39" i="13"/>
  <c r="AF39" i="13"/>
  <c r="AP39" i="13"/>
  <c r="F40" i="13"/>
  <c r="P40" i="13"/>
  <c r="Z40" i="13"/>
  <c r="AJ40" i="13"/>
  <c r="AT40" i="13"/>
  <c r="N42" i="13"/>
  <c r="X42" i="13"/>
  <c r="AH42" i="13"/>
  <c r="AR42" i="13"/>
  <c r="G43" i="13"/>
  <c r="Q43" i="13"/>
  <c r="AA43" i="13"/>
  <c r="AK43" i="13"/>
  <c r="AU43" i="13"/>
  <c r="K44" i="13"/>
  <c r="U44" i="13"/>
  <c r="AE44" i="13"/>
  <c r="AO44" i="13"/>
  <c r="I46" i="13"/>
  <c r="S46" i="13"/>
  <c r="AC46" i="13"/>
  <c r="AM46" i="13"/>
  <c r="AW46" i="13"/>
  <c r="L47" i="13"/>
  <c r="O26" i="13"/>
  <c r="O48" i="13" s="1"/>
  <c r="N33" i="13"/>
  <c r="X33" i="13"/>
  <c r="AH33" i="13"/>
  <c r="AR33" i="13"/>
  <c r="Q34" i="13"/>
  <c r="K35" i="13"/>
  <c r="U35" i="13"/>
  <c r="AE35" i="13"/>
  <c r="AO35" i="13"/>
  <c r="F37" i="13"/>
  <c r="P37" i="13"/>
  <c r="Z37" i="13"/>
  <c r="AJ37" i="13"/>
  <c r="AT37" i="13"/>
  <c r="N39" i="13"/>
  <c r="X39" i="13"/>
  <c r="AH39" i="13"/>
  <c r="AR39" i="13"/>
  <c r="G40" i="13"/>
  <c r="Q40" i="13"/>
  <c r="AA40" i="13"/>
  <c r="AK40" i="13"/>
  <c r="AU40" i="13"/>
  <c r="K41" i="13"/>
  <c r="U41" i="13"/>
  <c r="AE41" i="13"/>
  <c r="AO41" i="13"/>
  <c r="I43" i="13"/>
  <c r="S43" i="13"/>
  <c r="AC43" i="13"/>
  <c r="AM43" i="13"/>
  <c r="AW43" i="13"/>
  <c r="L44" i="13"/>
  <c r="V44" i="13"/>
  <c r="AF44" i="13"/>
  <c r="AP44" i="13"/>
  <c r="F45" i="13"/>
  <c r="P45" i="13"/>
  <c r="Z45" i="13"/>
  <c r="AJ45" i="13"/>
  <c r="AT45" i="13"/>
  <c r="T26" i="13"/>
  <c r="T48" i="13" s="1"/>
  <c r="K32" i="13"/>
  <c r="U32" i="13"/>
  <c r="AE32" i="13"/>
  <c r="AO32" i="13"/>
  <c r="I12" i="13"/>
  <c r="S12" i="13"/>
  <c r="AC12" i="13"/>
  <c r="AB12" i="13" s="1"/>
  <c r="AM12" i="13"/>
  <c r="AL12" i="13" s="1"/>
  <c r="AW12" i="13"/>
  <c r="AV12" i="13" s="1"/>
  <c r="L35" i="13"/>
  <c r="V35" i="13"/>
  <c r="AF35" i="13"/>
  <c r="AP35" i="13"/>
  <c r="Y12" i="13"/>
  <c r="Y36" i="13" s="1"/>
  <c r="G37" i="13"/>
  <c r="Q37" i="13"/>
  <c r="AA37" i="13"/>
  <c r="AK37" i="13"/>
  <c r="AU37" i="13"/>
  <c r="K38" i="13"/>
  <c r="U38" i="13"/>
  <c r="AE38" i="13"/>
  <c r="AO38" i="13"/>
  <c r="I40" i="13"/>
  <c r="S40" i="13"/>
  <c r="AC40" i="13"/>
  <c r="AM40" i="13"/>
  <c r="AW40" i="13"/>
  <c r="L41" i="13"/>
  <c r="V41" i="13"/>
  <c r="AF41" i="13"/>
  <c r="AP41" i="13"/>
  <c r="F42" i="13"/>
  <c r="P42" i="13"/>
  <c r="Z42" i="13"/>
  <c r="AJ42" i="13"/>
  <c r="AT42" i="13"/>
  <c r="N44" i="13"/>
  <c r="X44" i="13"/>
  <c r="AH44" i="13"/>
  <c r="AR44" i="13"/>
  <c r="G45" i="13"/>
  <c r="Q45" i="13"/>
  <c r="AA45" i="13"/>
  <c r="AK45" i="13"/>
  <c r="AU45" i="13"/>
  <c r="K46" i="13"/>
  <c r="U46" i="13"/>
  <c r="AE46" i="13"/>
  <c r="AO46" i="13"/>
  <c r="Y26" i="13"/>
  <c r="Y48" i="13" s="1"/>
  <c r="N32" i="13"/>
  <c r="X32" i="13"/>
  <c r="AH32" i="13"/>
  <c r="AR32" i="13"/>
  <c r="G33" i="13"/>
  <c r="Q33" i="13"/>
  <c r="AA33" i="13"/>
  <c r="AK33" i="13"/>
  <c r="AU33" i="13"/>
  <c r="K34" i="13"/>
  <c r="U34" i="13"/>
  <c r="AE34" i="13"/>
  <c r="AO34" i="13"/>
  <c r="AI12" i="13"/>
  <c r="AI36" i="13" s="1"/>
  <c r="N38" i="13"/>
  <c r="X38" i="13"/>
  <c r="AH38" i="13"/>
  <c r="AR38" i="13"/>
  <c r="G39" i="13"/>
  <c r="Q39" i="13"/>
  <c r="AA39" i="13"/>
  <c r="AK39" i="13"/>
  <c r="AU39" i="13"/>
  <c r="K40" i="13"/>
  <c r="U40" i="13"/>
  <c r="AE40" i="13"/>
  <c r="AO40" i="13"/>
  <c r="I42" i="13"/>
  <c r="S42" i="13"/>
  <c r="AC42" i="13"/>
  <c r="AM42" i="13"/>
  <c r="AW42" i="13"/>
  <c r="L43" i="13"/>
  <c r="V43" i="13"/>
  <c r="AF43" i="13"/>
  <c r="AP43" i="13"/>
  <c r="F44" i="13"/>
  <c r="P44" i="13"/>
  <c r="Z44" i="13"/>
  <c r="AJ44" i="13"/>
  <c r="AT44" i="13"/>
  <c r="I33" i="13"/>
  <c r="S33" i="13"/>
  <c r="AC33" i="13"/>
  <c r="AM33" i="13"/>
  <c r="AW33" i="13"/>
  <c r="L34" i="13"/>
  <c r="V34" i="13"/>
  <c r="AP34" i="13"/>
  <c r="F35" i="13"/>
  <c r="P35" i="13"/>
  <c r="Z35" i="13"/>
  <c r="AJ35" i="13"/>
  <c r="AT35" i="13"/>
  <c r="AO12" i="13"/>
  <c r="K37" i="13"/>
  <c r="U37" i="13"/>
  <c r="AE37" i="13"/>
  <c r="AO37" i="13"/>
  <c r="I39" i="13"/>
  <c r="S39" i="13"/>
  <c r="AC39" i="13"/>
  <c r="AM39" i="13"/>
  <c r="AW39" i="13"/>
  <c r="L40" i="13"/>
  <c r="V40" i="13"/>
  <c r="AF40" i="13"/>
  <c r="AP40" i="13"/>
  <c r="F41" i="13"/>
  <c r="P41" i="13"/>
  <c r="Z41" i="13"/>
  <c r="AJ41" i="13"/>
  <c r="AT41" i="13"/>
  <c r="N43" i="13"/>
  <c r="X43" i="13"/>
  <c r="AH43" i="13"/>
  <c r="AR43" i="13"/>
  <c r="G44" i="13"/>
  <c r="Q44" i="13"/>
  <c r="AA44" i="13"/>
  <c r="AK44" i="13"/>
  <c r="AU44" i="13"/>
  <c r="K45" i="13"/>
  <c r="U45" i="13"/>
  <c r="AE45" i="13"/>
  <c r="AO45" i="13"/>
  <c r="I47" i="13"/>
  <c r="S47" i="13"/>
  <c r="AC47" i="13"/>
  <c r="AM47" i="13"/>
  <c r="AW47" i="13"/>
  <c r="AN26" i="13"/>
  <c r="AN48" i="13" s="1"/>
  <c r="K49" i="13"/>
  <c r="U49" i="13"/>
  <c r="AE49" i="13"/>
  <c r="AO49" i="13"/>
  <c r="J12" i="13"/>
  <c r="J36" i="13" s="1"/>
  <c r="T12" i="13"/>
  <c r="T36" i="13" s="1"/>
  <c r="AD12" i="13"/>
  <c r="AD36" i="13" s="1"/>
  <c r="AN12" i="13"/>
  <c r="AN36" i="13" s="1"/>
  <c r="F34" i="13"/>
  <c r="S34" i="13"/>
  <c r="AF34" i="13"/>
  <c r="AT34" i="13"/>
  <c r="AH47" i="13"/>
  <c r="V47" i="13"/>
  <c r="AF47" i="13"/>
  <c r="AP47" i="13"/>
  <c r="F26" i="13"/>
  <c r="P26" i="13"/>
  <c r="Z26" i="13"/>
  <c r="AJ26" i="13"/>
  <c r="AT26" i="13"/>
  <c r="G34" i="13"/>
  <c r="AU34" i="13"/>
  <c r="L12" i="13"/>
  <c r="V12" i="13"/>
  <c r="AP12" i="13"/>
  <c r="I34" i="13"/>
  <c r="AJ34" i="13"/>
  <c r="AW34" i="13"/>
  <c r="AR47" i="13"/>
  <c r="N12" i="13"/>
  <c r="X12" i="13"/>
  <c r="W12" i="13" s="1"/>
  <c r="AH12" i="13"/>
  <c r="AR12" i="13"/>
  <c r="I26" i="13"/>
  <c r="S26" i="13"/>
  <c r="AC26" i="13"/>
  <c r="AM26" i="13"/>
  <c r="AW26" i="13"/>
  <c r="AK34" i="13"/>
  <c r="E12" i="13"/>
  <c r="E36" i="13" s="1"/>
  <c r="O12" i="13"/>
  <c r="O36" i="13" s="1"/>
  <c r="AH49" i="13"/>
  <c r="AR49" i="13"/>
  <c r="Z34" i="13"/>
  <c r="AM34" i="13"/>
  <c r="N47" i="13"/>
  <c r="P12" i="13"/>
  <c r="N46" i="13"/>
  <c r="X46" i="13"/>
  <c r="AH46" i="13"/>
  <c r="AR46" i="13"/>
  <c r="G47" i="13"/>
  <c r="Q47" i="13"/>
  <c r="AA47" i="13"/>
  <c r="AK47" i="13"/>
  <c r="AU47" i="13"/>
  <c r="K26" i="13"/>
  <c r="U26" i="13"/>
  <c r="AE26" i="13"/>
  <c r="AO26" i="13"/>
  <c r="AQ26" i="13" s="1"/>
  <c r="AA34" i="13"/>
  <c r="Q12" i="13"/>
  <c r="L26" i="13"/>
  <c r="V26" i="13"/>
  <c r="AF26" i="13"/>
  <c r="AP26" i="13"/>
  <c r="AC34" i="13"/>
  <c r="X47" i="13"/>
  <c r="V45" i="13"/>
  <c r="AF45" i="13"/>
  <c r="AP45" i="13"/>
  <c r="F46" i="13"/>
  <c r="P46" i="13"/>
  <c r="Z46" i="13"/>
  <c r="AJ46" i="13"/>
  <c r="AT46" i="13"/>
  <c r="G49" i="13"/>
  <c r="Q49" i="13"/>
  <c r="AA49" i="13"/>
  <c r="AK49" i="13"/>
  <c r="AU49" i="13"/>
  <c r="A6" i="9"/>
  <c r="A5" i="9"/>
  <c r="C4" i="9"/>
  <c r="C3" i="9"/>
  <c r="B2" i="9"/>
  <c r="AG12" i="13" l="1"/>
  <c r="AL26" i="13"/>
  <c r="R26" i="13"/>
  <c r="AC48" i="13"/>
  <c r="AB26" i="13"/>
  <c r="AG26" i="13"/>
  <c r="AR36" i="13"/>
  <c r="AQ12" i="13"/>
  <c r="W26" i="13"/>
  <c r="AV26" i="13"/>
  <c r="M12" i="13"/>
  <c r="R12" i="13"/>
  <c r="M26" i="13"/>
  <c r="AW48" i="13"/>
  <c r="V36" i="13"/>
  <c r="L36" i="13"/>
  <c r="AF36" i="13"/>
  <c r="AM48" i="13"/>
  <c r="AU36" i="13"/>
  <c r="H12" i="13"/>
  <c r="I48" i="13"/>
  <c r="H26" i="13"/>
  <c r="AK36" i="13"/>
  <c r="AE48" i="13"/>
  <c r="S48" i="13"/>
  <c r="AJ48" i="13"/>
  <c r="AW36" i="13"/>
  <c r="AP48" i="13"/>
  <c r="K48" i="13"/>
  <c r="AT36" i="13"/>
  <c r="AC36" i="13"/>
  <c r="AH36" i="13"/>
  <c r="I36" i="13"/>
  <c r="K36" i="13"/>
  <c r="AA36" i="13"/>
  <c r="Z48" i="13"/>
  <c r="AM36" i="13"/>
  <c r="Q41" i="13"/>
  <c r="AF48" i="13"/>
  <c r="AP36" i="13"/>
  <c r="P48" i="13"/>
  <c r="Q36" i="13"/>
  <c r="N36" i="13"/>
  <c r="AT48" i="13"/>
  <c r="G36" i="13"/>
  <c r="U48" i="13"/>
  <c r="AO36" i="13"/>
  <c r="AJ36" i="13"/>
  <c r="F48" i="13"/>
  <c r="F36" i="13"/>
  <c r="AO48" i="13"/>
  <c r="Z36" i="13"/>
  <c r="U36" i="13"/>
  <c r="AA48" i="13"/>
  <c r="Q48" i="13"/>
  <c r="S36" i="13"/>
  <c r="G48" i="13"/>
  <c r="AE36" i="13"/>
  <c r="AR48" i="13"/>
  <c r="AH48" i="13"/>
  <c r="V48" i="13"/>
  <c r="X48" i="13"/>
  <c r="AU48" i="13"/>
  <c r="L48" i="13"/>
  <c r="P36" i="13"/>
  <c r="X36" i="13"/>
  <c r="N48" i="13"/>
  <c r="AK48" i="13"/>
  <c r="K22" i="10"/>
  <c r="K20" i="10"/>
  <c r="K19" i="10"/>
  <c r="K18" i="10"/>
  <c r="K13" i="10"/>
  <c r="K8" i="10"/>
  <c r="J8" i="10"/>
  <c r="J13" i="10"/>
  <c r="J18" i="10"/>
  <c r="J19" i="10"/>
  <c r="J22" i="10"/>
  <c r="J20" i="10"/>
  <c r="L19" i="10"/>
  <c r="M19" i="10"/>
  <c r="N19" i="10"/>
  <c r="O19" i="10"/>
  <c r="P19" i="10"/>
  <c r="Q19" i="10"/>
  <c r="R19" i="10"/>
  <c r="S19" i="10"/>
  <c r="T19" i="10"/>
  <c r="U19" i="10"/>
  <c r="V19" i="10"/>
  <c r="W19" i="10"/>
  <c r="X19" i="10"/>
  <c r="Y19" i="10"/>
  <c r="Y40" i="10" s="1"/>
  <c r="Z19" i="10"/>
  <c r="AA19" i="10"/>
  <c r="AB19" i="10"/>
  <c r="AC19" i="10"/>
  <c r="AD19" i="10"/>
  <c r="AE19" i="10"/>
  <c r="AF19" i="10"/>
  <c r="AG19" i="10"/>
  <c r="AG40" i="10" s="1"/>
  <c r="AH19" i="10"/>
  <c r="AI19" i="10"/>
  <c r="AJ19" i="10"/>
  <c r="AK19" i="10"/>
  <c r="AL19" i="10"/>
  <c r="AM19" i="10"/>
  <c r="AN19" i="10"/>
  <c r="F19" i="10"/>
  <c r="G19" i="10"/>
  <c r="H19" i="10"/>
  <c r="I19" i="10"/>
  <c r="I40" i="10" s="1"/>
  <c r="D19" i="10"/>
  <c r="E19" i="10"/>
  <c r="E40" i="10" s="1"/>
  <c r="J15" i="10"/>
  <c r="K15" i="10"/>
  <c r="L15" i="10"/>
  <c r="M15" i="10"/>
  <c r="M36" i="10" s="1"/>
  <c r="N15" i="10"/>
  <c r="O15" i="10"/>
  <c r="P15" i="10"/>
  <c r="Q15" i="10"/>
  <c r="Q36" i="10" s="1"/>
  <c r="R15" i="10"/>
  <c r="S15" i="10"/>
  <c r="T15" i="10"/>
  <c r="U15" i="10"/>
  <c r="U36" i="10" s="1"/>
  <c r="V15" i="10"/>
  <c r="W15" i="10"/>
  <c r="X15" i="10"/>
  <c r="Y15" i="10"/>
  <c r="Y36" i="10" s="1"/>
  <c r="Z15" i="10"/>
  <c r="AA15" i="10"/>
  <c r="AB15" i="10"/>
  <c r="AC15" i="10"/>
  <c r="AC36" i="10" s="1"/>
  <c r="AD15" i="10"/>
  <c r="AE15" i="10"/>
  <c r="AF15" i="10"/>
  <c r="AG15" i="10"/>
  <c r="AG36" i="10" s="1"/>
  <c r="AH15" i="10"/>
  <c r="AI15" i="10"/>
  <c r="AJ15" i="10"/>
  <c r="AK15" i="10"/>
  <c r="AK36" i="10" s="1"/>
  <c r="AL15" i="10"/>
  <c r="AM15" i="10"/>
  <c r="AN15" i="10"/>
  <c r="I15" i="10"/>
  <c r="I36" i="10" s="1"/>
  <c r="F15" i="10"/>
  <c r="G15" i="10"/>
  <c r="H15" i="10"/>
  <c r="D15" i="10"/>
  <c r="E15" i="10"/>
  <c r="E36" i="10" s="1"/>
  <c r="E11" i="10"/>
  <c r="F11" i="10"/>
  <c r="G11" i="10"/>
  <c r="H11" i="10"/>
  <c r="I11" i="10"/>
  <c r="J11" i="10"/>
  <c r="K11" i="10"/>
  <c r="L11" i="10"/>
  <c r="M11" i="10"/>
  <c r="N11" i="10"/>
  <c r="O11" i="10"/>
  <c r="P11" i="10"/>
  <c r="Q11" i="10"/>
  <c r="R11" i="10"/>
  <c r="S11" i="10"/>
  <c r="T11" i="10"/>
  <c r="U11" i="10"/>
  <c r="V11" i="10"/>
  <c r="W11" i="10"/>
  <c r="X11" i="10"/>
  <c r="Y11" i="10"/>
  <c r="Z11" i="10"/>
  <c r="AA11" i="10"/>
  <c r="AB11" i="10"/>
  <c r="AC11" i="10"/>
  <c r="AD11" i="10"/>
  <c r="AE11" i="10"/>
  <c r="AF11" i="10"/>
  <c r="AG11" i="10"/>
  <c r="AH11" i="10"/>
  <c r="AI11" i="10"/>
  <c r="AJ11" i="10"/>
  <c r="AK11" i="10"/>
  <c r="AL11" i="10"/>
  <c r="AM11" i="10"/>
  <c r="AN11" i="10"/>
  <c r="E12" i="10"/>
  <c r="F12" i="10"/>
  <c r="G12" i="10"/>
  <c r="H12" i="10"/>
  <c r="I12" i="10"/>
  <c r="J12" i="10"/>
  <c r="K12" i="10"/>
  <c r="L12" i="10"/>
  <c r="M12" i="10"/>
  <c r="N12" i="10"/>
  <c r="O12" i="10"/>
  <c r="P12" i="10"/>
  <c r="Q12" i="10"/>
  <c r="R12" i="10"/>
  <c r="S12" i="10"/>
  <c r="T12" i="10"/>
  <c r="U12" i="10"/>
  <c r="V12" i="10"/>
  <c r="W12" i="10"/>
  <c r="X12" i="10"/>
  <c r="Y12" i="10"/>
  <c r="Z12" i="10"/>
  <c r="AA12" i="10"/>
  <c r="AB12" i="10"/>
  <c r="AC12" i="10"/>
  <c r="AD12" i="10"/>
  <c r="AE12" i="10"/>
  <c r="AF12" i="10"/>
  <c r="AG12" i="10"/>
  <c r="AG33" i="10" s="1"/>
  <c r="AH12" i="10"/>
  <c r="AI12" i="10"/>
  <c r="AJ12" i="10"/>
  <c r="AK12" i="10"/>
  <c r="AL12" i="10"/>
  <c r="AM12" i="10"/>
  <c r="AN12" i="10"/>
  <c r="D12" i="10"/>
  <c r="J10" i="10"/>
  <c r="K10" i="10"/>
  <c r="L10" i="10"/>
  <c r="M10" i="10"/>
  <c r="N10" i="10"/>
  <c r="O10" i="10"/>
  <c r="P10" i="10"/>
  <c r="Q10" i="10"/>
  <c r="Q31" i="10" s="1"/>
  <c r="R10" i="10"/>
  <c r="S10" i="10"/>
  <c r="T10" i="10"/>
  <c r="U10" i="10"/>
  <c r="V10" i="10"/>
  <c r="W10" i="10"/>
  <c r="X10" i="10"/>
  <c r="Y10" i="10"/>
  <c r="Z10" i="10"/>
  <c r="AA10" i="10"/>
  <c r="AB10" i="10"/>
  <c r="AC10" i="10"/>
  <c r="AD10" i="10"/>
  <c r="AE10" i="10"/>
  <c r="AF10" i="10"/>
  <c r="AG31" i="10"/>
  <c r="AH10" i="10"/>
  <c r="AI10" i="10"/>
  <c r="AJ10" i="10"/>
  <c r="AK10" i="10"/>
  <c r="AL10" i="10"/>
  <c r="AM10" i="10"/>
  <c r="AN10" i="10"/>
  <c r="I10" i="10"/>
  <c r="I31" i="10" s="1"/>
  <c r="F10" i="10"/>
  <c r="G10" i="10"/>
  <c r="H10" i="10"/>
  <c r="D10" i="10"/>
  <c r="E10" i="10"/>
  <c r="E31" i="10" s="1"/>
  <c r="L8" i="10"/>
  <c r="M8" i="10"/>
  <c r="N8" i="10"/>
  <c r="O8" i="10"/>
  <c r="P8" i="10"/>
  <c r="Q8" i="10"/>
  <c r="Q29" i="10" s="1"/>
  <c r="R8" i="10"/>
  <c r="S8" i="10"/>
  <c r="T8" i="10"/>
  <c r="T29" i="10" s="1"/>
  <c r="U8" i="10"/>
  <c r="V8" i="10"/>
  <c r="W8" i="10"/>
  <c r="X8" i="10"/>
  <c r="Y8" i="10"/>
  <c r="Y29" i="10" s="1"/>
  <c r="Z8" i="10"/>
  <c r="AA8" i="10"/>
  <c r="AB8" i="10"/>
  <c r="AB29" i="10" s="1"/>
  <c r="AC8" i="10"/>
  <c r="AD8" i="10"/>
  <c r="AE8" i="10"/>
  <c r="AF8" i="10"/>
  <c r="AG8" i="10"/>
  <c r="AH8" i="10"/>
  <c r="AI8" i="10"/>
  <c r="AJ8" i="10"/>
  <c r="AJ29" i="10" s="1"/>
  <c r="AK8" i="10"/>
  <c r="AL8" i="10"/>
  <c r="AM8" i="10"/>
  <c r="AN8" i="10"/>
  <c r="E8" i="10"/>
  <c r="E29" i="10" s="1"/>
  <c r="F8" i="10"/>
  <c r="G8" i="10"/>
  <c r="H8" i="10"/>
  <c r="I8" i="10"/>
  <c r="I29" i="10" s="1"/>
  <c r="D8" i="10"/>
  <c r="H6" i="10"/>
  <c r="I6" i="10"/>
  <c r="J6" i="10"/>
  <c r="K6" i="10"/>
  <c r="L6" i="10"/>
  <c r="M6" i="10"/>
  <c r="M27" i="10" s="1"/>
  <c r="N6" i="10"/>
  <c r="O6" i="10"/>
  <c r="P6" i="10"/>
  <c r="Q6" i="10"/>
  <c r="R6" i="10"/>
  <c r="S6" i="10"/>
  <c r="T6" i="10"/>
  <c r="U6" i="10"/>
  <c r="U27" i="10" s="1"/>
  <c r="V6" i="10"/>
  <c r="W6" i="10"/>
  <c r="X6" i="10"/>
  <c r="Y6" i="10"/>
  <c r="Z6" i="10"/>
  <c r="AA6" i="10"/>
  <c r="AB6" i="10"/>
  <c r="AC6" i="10"/>
  <c r="AC27" i="10" s="1"/>
  <c r="AD6" i="10"/>
  <c r="AE6" i="10"/>
  <c r="AF6" i="10"/>
  <c r="AG6" i="10"/>
  <c r="AH6" i="10"/>
  <c r="AI6" i="10"/>
  <c r="AJ6" i="10"/>
  <c r="AK6" i="10"/>
  <c r="AK27" i="10" s="1"/>
  <c r="AL6" i="10"/>
  <c r="AM6" i="10"/>
  <c r="AN6" i="10"/>
  <c r="G6" i="10"/>
  <c r="F6" i="10"/>
  <c r="E6" i="10"/>
  <c r="E27" i="10" s="1"/>
  <c r="D6" i="10"/>
  <c r="AN22" i="10"/>
  <c r="AM22" i="10"/>
  <c r="AL22" i="10"/>
  <c r="AK22" i="10"/>
  <c r="AK43" i="10" s="1"/>
  <c r="AJ22" i="10"/>
  <c r="AI22" i="10"/>
  <c r="AH22" i="10"/>
  <c r="AG22" i="10"/>
  <c r="AG43" i="10" s="1"/>
  <c r="AF22" i="10"/>
  <c r="AE22" i="10"/>
  <c r="AD22" i="10"/>
  <c r="AC22" i="10"/>
  <c r="AC43" i="10" s="1"/>
  <c r="AB22" i="10"/>
  <c r="AA22" i="10"/>
  <c r="Z22" i="10"/>
  <c r="Y22" i="10"/>
  <c r="Y43" i="10" s="1"/>
  <c r="X22" i="10"/>
  <c r="W22" i="10"/>
  <c r="V22" i="10"/>
  <c r="U22" i="10"/>
  <c r="U43" i="10" s="1"/>
  <c r="T22" i="10"/>
  <c r="S22" i="10"/>
  <c r="R22" i="10"/>
  <c r="Q22" i="10"/>
  <c r="Q43" i="10" s="1"/>
  <c r="P22" i="10"/>
  <c r="O22" i="10"/>
  <c r="N22" i="10"/>
  <c r="M22" i="10"/>
  <c r="M43" i="10" s="1"/>
  <c r="L22" i="10"/>
  <c r="I22" i="10"/>
  <c r="I43" i="10" s="1"/>
  <c r="H22" i="10"/>
  <c r="G22" i="10"/>
  <c r="F22" i="10"/>
  <c r="E22" i="10"/>
  <c r="E43" i="10" s="1"/>
  <c r="D22" i="10"/>
  <c r="D13" i="10"/>
  <c r="E13" i="10"/>
  <c r="E34" i="10" s="1"/>
  <c r="F13" i="10"/>
  <c r="G13" i="10"/>
  <c r="H13" i="10"/>
  <c r="I13" i="10"/>
  <c r="I34" i="10" s="1"/>
  <c r="L13" i="10"/>
  <c r="M13" i="10"/>
  <c r="M34" i="10" s="1"/>
  <c r="N13" i="10"/>
  <c r="O13" i="10"/>
  <c r="P13" i="10"/>
  <c r="Q13" i="10"/>
  <c r="Q34" i="10" s="1"/>
  <c r="R13" i="10"/>
  <c r="S13" i="10"/>
  <c r="T13" i="10"/>
  <c r="U13" i="10"/>
  <c r="U34" i="10" s="1"/>
  <c r="V13" i="10"/>
  <c r="W13" i="10"/>
  <c r="X13" i="10"/>
  <c r="Y13" i="10"/>
  <c r="Y34" i="10" s="1"/>
  <c r="Z13" i="10"/>
  <c r="AA13" i="10"/>
  <c r="AB13" i="10"/>
  <c r="AC13" i="10"/>
  <c r="AC34" i="10" s="1"/>
  <c r="AD13" i="10"/>
  <c r="AE13" i="10"/>
  <c r="AF13" i="10"/>
  <c r="AG13" i="10"/>
  <c r="AG34" i="10" s="1"/>
  <c r="AH13" i="10"/>
  <c r="AI13" i="10"/>
  <c r="AJ13" i="10"/>
  <c r="AK13" i="10"/>
  <c r="AK34" i="10" s="1"/>
  <c r="AL13" i="10"/>
  <c r="AM13" i="10"/>
  <c r="AN13" i="10"/>
  <c r="D14" i="10"/>
  <c r="E14" i="10"/>
  <c r="E35" i="10" s="1"/>
  <c r="F14" i="10"/>
  <c r="G14" i="10"/>
  <c r="H14" i="10"/>
  <c r="I14" i="10"/>
  <c r="I35" i="10" s="1"/>
  <c r="J14" i="10"/>
  <c r="K14" i="10"/>
  <c r="L14" i="10"/>
  <c r="M14" i="10"/>
  <c r="M35" i="10" s="1"/>
  <c r="N14" i="10"/>
  <c r="O14" i="10"/>
  <c r="P14" i="10"/>
  <c r="Q14" i="10"/>
  <c r="Q35" i="10" s="1"/>
  <c r="R14" i="10"/>
  <c r="S14" i="10"/>
  <c r="T14" i="10"/>
  <c r="U14" i="10"/>
  <c r="U35" i="10" s="1"/>
  <c r="V14" i="10"/>
  <c r="W14" i="10"/>
  <c r="X14" i="10"/>
  <c r="Y14" i="10"/>
  <c r="Y35" i="10" s="1"/>
  <c r="Z14" i="10"/>
  <c r="AA14" i="10"/>
  <c r="AB14" i="10"/>
  <c r="AC14" i="10"/>
  <c r="AC35" i="10" s="1"/>
  <c r="AD14" i="10"/>
  <c r="AE14" i="10"/>
  <c r="AF14" i="10"/>
  <c r="AG14" i="10"/>
  <c r="AG35" i="10" s="1"/>
  <c r="AH14" i="10"/>
  <c r="AI14" i="10"/>
  <c r="AJ14" i="10"/>
  <c r="AK14" i="10"/>
  <c r="AK35" i="10" s="1"/>
  <c r="AL14" i="10"/>
  <c r="AM14" i="10"/>
  <c r="AN14" i="10"/>
  <c r="L36" i="10"/>
  <c r="AE36" i="10"/>
  <c r="D16" i="10"/>
  <c r="E16" i="10"/>
  <c r="E37" i="10" s="1"/>
  <c r="F16" i="10"/>
  <c r="G16" i="10"/>
  <c r="H16" i="10"/>
  <c r="I16" i="10"/>
  <c r="I37" i="10" s="1"/>
  <c r="J16" i="10"/>
  <c r="K16" i="10"/>
  <c r="L16" i="10"/>
  <c r="M16" i="10"/>
  <c r="M37" i="10" s="1"/>
  <c r="N16" i="10"/>
  <c r="O16" i="10"/>
  <c r="P16" i="10"/>
  <c r="Q16" i="10"/>
  <c r="Q37" i="10" s="1"/>
  <c r="R16" i="10"/>
  <c r="S16" i="10"/>
  <c r="T16" i="10"/>
  <c r="U16" i="10"/>
  <c r="U37" i="10" s="1"/>
  <c r="V16" i="10"/>
  <c r="W16" i="10"/>
  <c r="X16" i="10"/>
  <c r="Y16" i="10"/>
  <c r="Y37" i="10" s="1"/>
  <c r="Z16" i="10"/>
  <c r="AA16" i="10"/>
  <c r="AB16" i="10"/>
  <c r="AC16" i="10"/>
  <c r="AC37" i="10" s="1"/>
  <c r="AD16" i="10"/>
  <c r="AE16" i="10"/>
  <c r="AF16" i="10"/>
  <c r="AG16" i="10"/>
  <c r="AG37" i="10" s="1"/>
  <c r="AH16" i="10"/>
  <c r="AI16" i="10"/>
  <c r="AJ16" i="10"/>
  <c r="AK16" i="10"/>
  <c r="AK37" i="10" s="1"/>
  <c r="AL16" i="10"/>
  <c r="AM16" i="10"/>
  <c r="AN16" i="10"/>
  <c r="D17" i="10"/>
  <c r="E17" i="10"/>
  <c r="E38" i="10" s="1"/>
  <c r="F17" i="10"/>
  <c r="G17" i="10"/>
  <c r="H17" i="10"/>
  <c r="I17" i="10"/>
  <c r="I38" i="10" s="1"/>
  <c r="J17" i="10"/>
  <c r="K17" i="10"/>
  <c r="L17" i="10"/>
  <c r="M17" i="10"/>
  <c r="M38" i="10" s="1"/>
  <c r="N17" i="10"/>
  <c r="O17" i="10"/>
  <c r="P17" i="10"/>
  <c r="Q17" i="10"/>
  <c r="Q38" i="10" s="1"/>
  <c r="R17" i="10"/>
  <c r="S17" i="10"/>
  <c r="T17" i="10"/>
  <c r="U17" i="10"/>
  <c r="U38" i="10" s="1"/>
  <c r="V17" i="10"/>
  <c r="W17" i="10"/>
  <c r="X17" i="10"/>
  <c r="Y17" i="10"/>
  <c r="Y38" i="10" s="1"/>
  <c r="Z17" i="10"/>
  <c r="AA17" i="10"/>
  <c r="AB17" i="10"/>
  <c r="AC17" i="10"/>
  <c r="AC38" i="10" s="1"/>
  <c r="AD17" i="10"/>
  <c r="AE17" i="10"/>
  <c r="AF17" i="10"/>
  <c r="AG17" i="10"/>
  <c r="AG38" i="10" s="1"/>
  <c r="AH17" i="10"/>
  <c r="AI17" i="10"/>
  <c r="AJ17" i="10"/>
  <c r="AK17" i="10"/>
  <c r="AK38" i="10" s="1"/>
  <c r="AL17" i="10"/>
  <c r="AM17" i="10"/>
  <c r="AN17" i="10"/>
  <c r="D18" i="10"/>
  <c r="E18" i="10"/>
  <c r="E39" i="10" s="1"/>
  <c r="F18" i="10"/>
  <c r="G18" i="10"/>
  <c r="H18" i="10"/>
  <c r="I18" i="10"/>
  <c r="I39" i="10" s="1"/>
  <c r="L18" i="10"/>
  <c r="M18" i="10"/>
  <c r="M39" i="10" s="1"/>
  <c r="N18" i="10"/>
  <c r="O18" i="10"/>
  <c r="P18" i="10"/>
  <c r="Q18" i="10"/>
  <c r="Q39" i="10" s="1"/>
  <c r="R18" i="10"/>
  <c r="S18" i="10"/>
  <c r="T18" i="10"/>
  <c r="U18" i="10"/>
  <c r="U39" i="10" s="1"/>
  <c r="V18" i="10"/>
  <c r="W18" i="10"/>
  <c r="X18" i="10"/>
  <c r="Y18" i="10"/>
  <c r="Y39" i="10" s="1"/>
  <c r="Z18" i="10"/>
  <c r="AA18" i="10"/>
  <c r="AB18" i="10"/>
  <c r="AC18" i="10"/>
  <c r="AC39" i="10" s="1"/>
  <c r="AD18" i="10"/>
  <c r="AE18" i="10"/>
  <c r="AF18" i="10"/>
  <c r="AG18" i="10"/>
  <c r="AG39" i="10" s="1"/>
  <c r="AH18" i="10"/>
  <c r="AI18" i="10"/>
  <c r="AJ18" i="10"/>
  <c r="AK18" i="10"/>
  <c r="AK39" i="10" s="1"/>
  <c r="AL18" i="10"/>
  <c r="AM18" i="10"/>
  <c r="AN18" i="10"/>
  <c r="M40" i="10"/>
  <c r="N40" i="10"/>
  <c r="P40" i="10"/>
  <c r="Q40" i="10"/>
  <c r="U40" i="10"/>
  <c r="V40" i="10"/>
  <c r="AC40" i="10"/>
  <c r="AK40" i="10"/>
  <c r="D20" i="10"/>
  <c r="D21" i="10" s="1"/>
  <c r="E20" i="10"/>
  <c r="E41" i="10" s="1"/>
  <c r="F20" i="10"/>
  <c r="G20" i="10"/>
  <c r="H20" i="10"/>
  <c r="I20" i="10"/>
  <c r="I21" i="10" s="1"/>
  <c r="I42" i="10" s="1"/>
  <c r="L20" i="10"/>
  <c r="L21" i="10" s="1"/>
  <c r="M20" i="10"/>
  <c r="M21" i="10" s="1"/>
  <c r="M42" i="10" s="1"/>
  <c r="N20" i="10"/>
  <c r="O20" i="10"/>
  <c r="O21" i="10" s="1"/>
  <c r="P20" i="10"/>
  <c r="Q20" i="10"/>
  <c r="R20" i="10"/>
  <c r="S20" i="10"/>
  <c r="T20" i="10"/>
  <c r="T21" i="10" s="1"/>
  <c r="U20" i="10"/>
  <c r="U21" i="10" s="1"/>
  <c r="U42" i="10" s="1"/>
  <c r="V20" i="10"/>
  <c r="W20" i="10"/>
  <c r="W21" i="10" s="1"/>
  <c r="X20" i="10"/>
  <c r="Y20" i="10"/>
  <c r="Z20" i="10"/>
  <c r="AA20" i="10"/>
  <c r="AB20" i="10"/>
  <c r="AB21" i="10" s="1"/>
  <c r="AC20" i="10"/>
  <c r="AC21" i="10" s="1"/>
  <c r="AC42" i="10" s="1"/>
  <c r="AD20" i="10"/>
  <c r="AE20" i="10"/>
  <c r="AE21" i="10" s="1"/>
  <c r="AF20" i="10"/>
  <c r="AG20" i="10"/>
  <c r="AH20" i="10"/>
  <c r="AI20" i="10"/>
  <c r="AJ20" i="10"/>
  <c r="AJ21" i="10" s="1"/>
  <c r="AK20" i="10"/>
  <c r="AK21" i="10" s="1"/>
  <c r="AK42" i="10" s="1"/>
  <c r="AL20" i="10"/>
  <c r="AM20" i="10"/>
  <c r="AM21" i="10" s="1"/>
  <c r="AN20" i="10"/>
  <c r="C27" i="10"/>
  <c r="C28" i="10"/>
  <c r="C29" i="10"/>
  <c r="C30" i="10"/>
  <c r="C31" i="10"/>
  <c r="C32" i="10"/>
  <c r="C33" i="10"/>
  <c r="C34" i="10"/>
  <c r="C35" i="10"/>
  <c r="C36" i="10"/>
  <c r="C37" i="10"/>
  <c r="C38" i="10"/>
  <c r="C39" i="10"/>
  <c r="C40" i="10"/>
  <c r="C41" i="10"/>
  <c r="C42" i="10"/>
  <c r="C43" i="10"/>
  <c r="M29" i="10"/>
  <c r="O29" i="10"/>
  <c r="U29" i="10"/>
  <c r="AC29" i="10"/>
  <c r="AK29" i="10"/>
  <c r="D7" i="10"/>
  <c r="D9" i="10" s="1"/>
  <c r="E7" i="10"/>
  <c r="F7" i="10"/>
  <c r="G7" i="10"/>
  <c r="G9" i="10" s="1"/>
  <c r="H7" i="10"/>
  <c r="I7" i="10"/>
  <c r="I28" i="10" s="1"/>
  <c r="J7" i="10"/>
  <c r="K7" i="10"/>
  <c r="L7" i="10"/>
  <c r="M7" i="10"/>
  <c r="M28" i="10" s="1"/>
  <c r="N7" i="10"/>
  <c r="O7" i="10"/>
  <c r="O9" i="10" s="1"/>
  <c r="P7" i="10"/>
  <c r="Q7" i="10"/>
  <c r="Q28" i="10" s="1"/>
  <c r="R7" i="10"/>
  <c r="S7" i="10"/>
  <c r="S9" i="10" s="1"/>
  <c r="T7" i="10"/>
  <c r="U7" i="10"/>
  <c r="U28" i="10" s="1"/>
  <c r="V7" i="10"/>
  <c r="W7" i="10"/>
  <c r="W9" i="10" s="1"/>
  <c r="X7" i="10"/>
  <c r="X9" i="10" s="1"/>
  <c r="Y7" i="10"/>
  <c r="Y28" i="10" s="1"/>
  <c r="Z7" i="10"/>
  <c r="AA7" i="10"/>
  <c r="AA9" i="10" s="1"/>
  <c r="AB7" i="10"/>
  <c r="AC7" i="10"/>
  <c r="AC28" i="10" s="1"/>
  <c r="AD7" i="10"/>
  <c r="AE7" i="10"/>
  <c r="AE9" i="10" s="1"/>
  <c r="AF7" i="10"/>
  <c r="AG7" i="10"/>
  <c r="AG28" i="10" s="1"/>
  <c r="AH7" i="10"/>
  <c r="AI7" i="10"/>
  <c r="AI9" i="10" s="1"/>
  <c r="AJ7" i="10"/>
  <c r="AK7" i="10"/>
  <c r="AK28" i="10" s="1"/>
  <c r="AL7" i="10"/>
  <c r="AM7" i="10"/>
  <c r="AM9" i="10" s="1"/>
  <c r="AN7" i="10"/>
  <c r="I27" i="10"/>
  <c r="P27" i="10"/>
  <c r="Q27" i="10"/>
  <c r="R27" i="10"/>
  <c r="W27" i="10"/>
  <c r="Y27" i="10"/>
  <c r="AG27" i="10"/>
  <c r="AH27" i="10"/>
  <c r="D5" i="10"/>
  <c r="D11" i="10"/>
  <c r="D3" i="10"/>
  <c r="D25" i="10" s="1"/>
  <c r="C26" i="10"/>
  <c r="I33" i="10"/>
  <c r="J33" i="10"/>
  <c r="M33" i="10"/>
  <c r="Q33" i="10"/>
  <c r="R33" i="10"/>
  <c r="U33" i="10"/>
  <c r="Y33" i="10"/>
  <c r="Z33" i="10"/>
  <c r="AC33" i="10"/>
  <c r="AK33" i="10"/>
  <c r="E33" i="10"/>
  <c r="I32" i="10"/>
  <c r="M32" i="10"/>
  <c r="O32" i="10"/>
  <c r="Q32" i="10"/>
  <c r="U32" i="10"/>
  <c r="Y32" i="10"/>
  <c r="AC32" i="10"/>
  <c r="AG32" i="10"/>
  <c r="AK32" i="10"/>
  <c r="E32" i="10"/>
  <c r="M31" i="10"/>
  <c r="U31" i="10"/>
  <c r="V31" i="10"/>
  <c r="Y31" i="10"/>
  <c r="AC31" i="10"/>
  <c r="AK31" i="10"/>
  <c r="F5" i="10"/>
  <c r="G5" i="10"/>
  <c r="I5" i="10"/>
  <c r="I26" i="10" s="1"/>
  <c r="J5" i="10"/>
  <c r="K5" i="10"/>
  <c r="H5" i="10"/>
  <c r="M5" i="10"/>
  <c r="M26" i="10" s="1"/>
  <c r="N5" i="10"/>
  <c r="O5" i="10"/>
  <c r="L5" i="10"/>
  <c r="Q5" i="10"/>
  <c r="Q26" i="10" s="1"/>
  <c r="R5" i="10"/>
  <c r="S5" i="10"/>
  <c r="P5" i="10"/>
  <c r="U5" i="10"/>
  <c r="U26" i="10" s="1"/>
  <c r="V5" i="10"/>
  <c r="W5" i="10"/>
  <c r="T5" i="10"/>
  <c r="Y5" i="10"/>
  <c r="Y26" i="10" s="1"/>
  <c r="Z5" i="10"/>
  <c r="AA5" i="10"/>
  <c r="X5" i="10"/>
  <c r="AC5" i="10"/>
  <c r="AC26" i="10" s="1"/>
  <c r="AD5" i="10"/>
  <c r="AE5" i="10"/>
  <c r="AB5" i="10"/>
  <c r="AG5" i="10"/>
  <c r="AG26" i="10" s="1"/>
  <c r="AH5" i="10"/>
  <c r="AI5" i="10"/>
  <c r="AF5" i="10"/>
  <c r="AK5" i="10"/>
  <c r="AK26" i="10" s="1"/>
  <c r="AL5" i="10"/>
  <c r="AM5" i="10"/>
  <c r="AJ5" i="10"/>
  <c r="AN5" i="10"/>
  <c r="E5" i="10"/>
  <c r="E26" i="10" s="1"/>
  <c r="J3" i="10"/>
  <c r="J25" i="10" s="1"/>
  <c r="K3" i="10"/>
  <c r="K25" i="10" s="1"/>
  <c r="H3" i="10"/>
  <c r="H25" i="10" s="1"/>
  <c r="M3" i="10"/>
  <c r="M25" i="10" s="1"/>
  <c r="N3" i="10"/>
  <c r="N25" i="10" s="1"/>
  <c r="O3" i="10"/>
  <c r="O25" i="10" s="1"/>
  <c r="L3" i="10"/>
  <c r="L25" i="10" s="1"/>
  <c r="Q3" i="10"/>
  <c r="Q25" i="10" s="1"/>
  <c r="R3" i="10"/>
  <c r="R25" i="10" s="1"/>
  <c r="S3" i="10"/>
  <c r="S25" i="10" s="1"/>
  <c r="P3" i="10"/>
  <c r="P25" i="10" s="1"/>
  <c r="U3" i="10"/>
  <c r="U25" i="10" s="1"/>
  <c r="V3" i="10"/>
  <c r="V25" i="10" s="1"/>
  <c r="W3" i="10"/>
  <c r="W25" i="10" s="1"/>
  <c r="T3" i="10"/>
  <c r="T25" i="10" s="1"/>
  <c r="Y3" i="10"/>
  <c r="Y25" i="10" s="1"/>
  <c r="Z3" i="10"/>
  <c r="Z25" i="10" s="1"/>
  <c r="AA3" i="10"/>
  <c r="AA25" i="10" s="1"/>
  <c r="X3" i="10"/>
  <c r="X25" i="10" s="1"/>
  <c r="AC3" i="10"/>
  <c r="AC25" i="10" s="1"/>
  <c r="AD3" i="10"/>
  <c r="AD25" i="10" s="1"/>
  <c r="AE3" i="10"/>
  <c r="AE25" i="10" s="1"/>
  <c r="AB3" i="10"/>
  <c r="AB25" i="10" s="1"/>
  <c r="AG3" i="10"/>
  <c r="AG25" i="10" s="1"/>
  <c r="AH3" i="10"/>
  <c r="AH25" i="10" s="1"/>
  <c r="AI3" i="10"/>
  <c r="AI25" i="10" s="1"/>
  <c r="AF3" i="10"/>
  <c r="AF25" i="10" s="1"/>
  <c r="AK3" i="10"/>
  <c r="AK25" i="10" s="1"/>
  <c r="AL3" i="10"/>
  <c r="AL25" i="10" s="1"/>
  <c r="AM3" i="10"/>
  <c r="AM25" i="10" s="1"/>
  <c r="AJ3" i="10"/>
  <c r="AJ25" i="10" s="1"/>
  <c r="AN3" i="10"/>
  <c r="AN25" i="10" s="1"/>
  <c r="E3" i="10"/>
  <c r="E25" i="10" s="1"/>
  <c r="I3" i="10"/>
  <c r="I25" i="10" s="1"/>
  <c r="F3" i="10"/>
  <c r="F25" i="10" s="1"/>
  <c r="G3" i="10"/>
  <c r="G25" i="10" s="1"/>
  <c r="J5" i="2" a="1"/>
  <c r="J9" i="2" s="1"/>
  <c r="J13" i="2" s="1"/>
  <c r="J17" i="2" s="1"/>
  <c r="J21" i="2" s="1"/>
  <c r="J25" i="2" s="1"/>
  <c r="J29" i="2" s="1"/>
  <c r="J33" i="2" s="1"/>
  <c r="J37" i="2" s="1"/>
  <c r="J41" i="2" s="1"/>
  <c r="J4" i="2" a="1"/>
  <c r="J8" i="2" s="1"/>
  <c r="J12" i="2" s="1"/>
  <c r="J16" i="2" s="1"/>
  <c r="J20" i="2" s="1"/>
  <c r="J24" i="2" s="1"/>
  <c r="J28" i="2" s="1"/>
  <c r="J32" i="2" s="1"/>
  <c r="J36" i="2" s="1"/>
  <c r="J40" i="2" s="1"/>
  <c r="J3" i="2" a="1"/>
  <c r="J7" i="2" s="1"/>
  <c r="J11" i="2" s="1"/>
  <c r="J15" i="2" s="1"/>
  <c r="J19" i="2" s="1"/>
  <c r="J23" i="2" s="1"/>
  <c r="J27" i="2" s="1"/>
  <c r="J31" i="2" s="1"/>
  <c r="J35" i="2" s="1"/>
  <c r="J39" i="2" s="1"/>
  <c r="J2" i="2" a="1"/>
  <c r="AJ9" i="10" l="1"/>
  <c r="AB9" i="10"/>
  <c r="T9" i="10"/>
  <c r="L9" i="10"/>
  <c r="AN21" i="10"/>
  <c r="AF21" i="10"/>
  <c r="AF42" i="10" s="1"/>
  <c r="X21" i="10"/>
  <c r="P21" i="10"/>
  <c r="P42" i="10" s="1"/>
  <c r="J21" i="10"/>
  <c r="J42" i="10" s="1"/>
  <c r="O37" i="10"/>
  <c r="AM35" i="10"/>
  <c r="W35" i="10"/>
  <c r="AG21" i="10"/>
  <c r="AG42" i="10" s="1"/>
  <c r="Y21" i="10"/>
  <c r="Y42" i="10" s="1"/>
  <c r="Q21" i="10"/>
  <c r="Q42" i="10" s="1"/>
  <c r="AM36" i="10"/>
  <c r="W36" i="10"/>
  <c r="O36" i="10"/>
  <c r="O35" i="10" s="1"/>
  <c r="J6" i="2"/>
  <c r="J10" i="2" s="1"/>
  <c r="J14" i="2" s="1"/>
  <c r="J18" i="2" s="1"/>
  <c r="J22" i="2" s="1"/>
  <c r="J26" i="2" s="1"/>
  <c r="J30" i="2" s="1"/>
  <c r="J34" i="2" s="1"/>
  <c r="J38" i="2" s="1"/>
  <c r="K9" i="10"/>
  <c r="L30" i="10" s="1"/>
  <c r="L29" i="10"/>
  <c r="X27" i="10"/>
  <c r="W29" i="10"/>
  <c r="X31" i="10"/>
  <c r="P31" i="10"/>
  <c r="P33" i="10"/>
  <c r="AJ32" i="10"/>
  <c r="AB32" i="10"/>
  <c r="T32" i="10"/>
  <c r="L32" i="10"/>
  <c r="K40" i="10"/>
  <c r="R9" i="10"/>
  <c r="S30" i="10" s="1"/>
  <c r="F9" i="10"/>
  <c r="AN26" i="10"/>
  <c r="O27" i="10"/>
  <c r="K31" i="10"/>
  <c r="AM32" i="10"/>
  <c r="G32" i="10"/>
  <c r="AD40" i="10"/>
  <c r="AL9" i="10"/>
  <c r="AM30" i="10" s="1"/>
  <c r="V9" i="10"/>
  <c r="W30" i="10" s="1"/>
  <c r="AD21" i="10"/>
  <c r="AE42" i="10" s="1"/>
  <c r="AD9" i="10"/>
  <c r="AE30" i="10" s="1"/>
  <c r="N9" i="10"/>
  <c r="O30" i="10" s="1"/>
  <c r="AL21" i="10"/>
  <c r="AL42" i="10" s="1"/>
  <c r="V21" i="10"/>
  <c r="V42" i="10" s="1"/>
  <c r="N21" i="10"/>
  <c r="O42" i="10" s="1"/>
  <c r="AH21" i="10"/>
  <c r="Z21" i="10"/>
  <c r="R21" i="10"/>
  <c r="Z27" i="10"/>
  <c r="J27" i="10"/>
  <c r="AL31" i="10"/>
  <c r="AD31" i="10"/>
  <c r="N31" i="10"/>
  <c r="Z32" i="10"/>
  <c r="J32" i="10"/>
  <c r="E9" i="10"/>
  <c r="E30" i="10" s="1"/>
  <c r="F43" i="10"/>
  <c r="N43" i="10"/>
  <c r="V43" i="10"/>
  <c r="AL43" i="10"/>
  <c r="K27" i="10"/>
  <c r="AI21" i="10"/>
  <c r="AA21" i="10"/>
  <c r="S21" i="10"/>
  <c r="K21" i="10"/>
  <c r="AH39" i="10"/>
  <c r="Z39" i="10"/>
  <c r="R39" i="10"/>
  <c r="J39" i="10"/>
  <c r="AM38" i="10"/>
  <c r="AE38" i="10"/>
  <c r="W38" i="10"/>
  <c r="O38" i="10"/>
  <c r="G38" i="10"/>
  <c r="AJ37" i="10"/>
  <c r="AB37" i="10"/>
  <c r="T37" i="10"/>
  <c r="L37" i="10"/>
  <c r="Z31" i="10"/>
  <c r="AH33" i="10"/>
  <c r="AL32" i="10"/>
  <c r="AN39" i="10"/>
  <c r="AF39" i="10"/>
  <c r="X39" i="10"/>
  <c r="P39" i="10"/>
  <c r="H39" i="10"/>
  <c r="AH37" i="10"/>
  <c r="Z37" i="10"/>
  <c r="R37" i="10"/>
  <c r="J37" i="10"/>
  <c r="AL34" i="10"/>
  <c r="AD34" i="10"/>
  <c r="V34" i="10"/>
  <c r="N34" i="10"/>
  <c r="G29" i="10"/>
  <c r="AN33" i="10"/>
  <c r="AF33" i="10"/>
  <c r="X33" i="10"/>
  <c r="AN28" i="10"/>
  <c r="P28" i="10"/>
  <c r="H28" i="10"/>
  <c r="AN42" i="10"/>
  <c r="X42" i="10"/>
  <c r="H41" i="10"/>
  <c r="AI27" i="10"/>
  <c r="AA27" i="10"/>
  <c r="S27" i="10"/>
  <c r="AM31" i="10"/>
  <c r="L43" i="10"/>
  <c r="T43" i="10"/>
  <c r="AJ43" i="10"/>
  <c r="AF40" i="10"/>
  <c r="X40" i="10"/>
  <c r="AI39" i="10"/>
  <c r="AA39" i="10"/>
  <c r="S39" i="10"/>
  <c r="K39" i="10"/>
  <c r="AN38" i="10"/>
  <c r="AF38" i="10"/>
  <c r="X38" i="10"/>
  <c r="P38" i="10"/>
  <c r="AJ35" i="10"/>
  <c r="AB35" i="10"/>
  <c r="T35" i="10"/>
  <c r="L35" i="10"/>
  <c r="AM27" i="10"/>
  <c r="AE27" i="10"/>
  <c r="AI26" i="10"/>
  <c r="AA26" i="10"/>
  <c r="S26" i="10"/>
  <c r="K26" i="10"/>
  <c r="P43" i="10"/>
  <c r="X43" i="10"/>
  <c r="AF43" i="10"/>
  <c r="AN43" i="10"/>
  <c r="AI40" i="10"/>
  <c r="AA40" i="10"/>
  <c r="S40" i="10"/>
  <c r="AN9" i="10"/>
  <c r="P9" i="10"/>
  <c r="H9" i="10"/>
  <c r="AJ36" i="10"/>
  <c r="AB36" i="10"/>
  <c r="T36" i="10"/>
  <c r="AL39" i="10"/>
  <c r="AD39" i="10"/>
  <c r="V39" i="10"/>
  <c r="N39" i="10"/>
  <c r="AI38" i="10"/>
  <c r="AA38" i="10"/>
  <c r="S38" i="10"/>
  <c r="K38" i="10"/>
  <c r="AN37" i="10"/>
  <c r="AF37" i="10"/>
  <c r="X37" i="10"/>
  <c r="P37" i="10"/>
  <c r="K43" i="10"/>
  <c r="S43" i="10"/>
  <c r="AA43" i="10"/>
  <c r="AI43" i="10"/>
  <c r="AH29" i="10"/>
  <c r="AL33" i="10"/>
  <c r="AD33" i="10"/>
  <c r="V33" i="10"/>
  <c r="N33" i="10"/>
  <c r="G33" i="10"/>
  <c r="AH32" i="10"/>
  <c r="R32" i="10"/>
  <c r="G36" i="10"/>
  <c r="AN40" i="10"/>
  <c r="F41" i="10"/>
  <c r="AH38" i="10"/>
  <c r="Z38" i="10"/>
  <c r="R38" i="10"/>
  <c r="J38" i="10"/>
  <c r="AM37" i="10"/>
  <c r="AE37" i="10"/>
  <c r="W37" i="10"/>
  <c r="AL35" i="10"/>
  <c r="AD35" i="10"/>
  <c r="V35" i="10"/>
  <c r="N35" i="10"/>
  <c r="F35" i="10"/>
  <c r="AI34" i="10"/>
  <c r="AA34" i="10"/>
  <c r="S34" i="10"/>
  <c r="K34" i="10"/>
  <c r="AH36" i="10"/>
  <c r="AL26" i="10"/>
  <c r="AD26" i="10"/>
  <c r="V26" i="10"/>
  <c r="N26" i="10"/>
  <c r="AN27" i="10"/>
  <c r="AF27" i="10"/>
  <c r="AM29" i="10"/>
  <c r="AE29" i="10"/>
  <c r="H31" i="10"/>
  <c r="AJ31" i="10"/>
  <c r="AK9" i="10"/>
  <c r="AK30" i="10" s="1"/>
  <c r="AC9" i="10"/>
  <c r="AC30" i="10" s="1"/>
  <c r="U9" i="10"/>
  <c r="U30" i="10" s="1"/>
  <c r="M9" i="10"/>
  <c r="M30" i="10" s="1"/>
  <c r="AL40" i="10"/>
  <c r="AF26" i="10"/>
  <c r="X26" i="10"/>
  <c r="P26" i="10"/>
  <c r="AI31" i="10"/>
  <c r="S31" i="10"/>
  <c r="AA33" i="10"/>
  <c r="S33" i="10"/>
  <c r="K33" i="10"/>
  <c r="AD32" i="10"/>
  <c r="V32" i="10"/>
  <c r="N32" i="10"/>
  <c r="AH28" i="10"/>
  <c r="Z28" i="10"/>
  <c r="J28" i="10"/>
  <c r="AH35" i="10"/>
  <c r="Z35" i="10"/>
  <c r="R35" i="10"/>
  <c r="J35" i="10"/>
  <c r="AM34" i="10"/>
  <c r="AE34" i="10"/>
  <c r="W34" i="10"/>
  <c r="O34" i="10"/>
  <c r="AH9" i="10"/>
  <c r="Z9" i="10"/>
  <c r="J9" i="10"/>
  <c r="AG9" i="10"/>
  <c r="AG30" i="10" s="1"/>
  <c r="Y9" i="10"/>
  <c r="Y30" i="10" s="1"/>
  <c r="Q9" i="10"/>
  <c r="Q30" i="10" s="1"/>
  <c r="I9" i="10"/>
  <c r="W32" i="10"/>
  <c r="AI33" i="10"/>
  <c r="AE32" i="10"/>
  <c r="R31" i="10"/>
  <c r="AA31" i="10"/>
  <c r="J31" i="10"/>
  <c r="R29" i="10"/>
  <c r="AG29" i="10"/>
  <c r="Z29" i="10"/>
  <c r="J29" i="10"/>
  <c r="G27" i="10"/>
  <c r="AJ26" i="10"/>
  <c r="AB26" i="10"/>
  <c r="T26" i="10"/>
  <c r="L26" i="10"/>
  <c r="AM26" i="10"/>
  <c r="AE26" i="10"/>
  <c r="W26" i="10"/>
  <c r="O26" i="10"/>
  <c r="F26" i="10"/>
  <c r="AB31" i="10"/>
  <c r="T31" i="10"/>
  <c r="L31" i="10"/>
  <c r="AN32" i="10"/>
  <c r="AF32" i="10"/>
  <c r="X32" i="10"/>
  <c r="P32" i="10"/>
  <c r="AJ33" i="10"/>
  <c r="AB33" i="10"/>
  <c r="T33" i="10"/>
  <c r="L33" i="10"/>
  <c r="AI29" i="10"/>
  <c r="AA29" i="10"/>
  <c r="S29" i="10"/>
  <c r="AM40" i="10"/>
  <c r="AE40" i="10"/>
  <c r="W40" i="10"/>
  <c r="O40" i="10"/>
  <c r="G40" i="10"/>
  <c r="AJ39" i="10"/>
  <c r="AB39" i="10"/>
  <c r="T39" i="10"/>
  <c r="L39" i="10"/>
  <c r="AL37" i="10"/>
  <c r="AD37" i="10"/>
  <c r="V37" i="10"/>
  <c r="N37" i="10"/>
  <c r="F37" i="10"/>
  <c r="AI36" i="10"/>
  <c r="AA36" i="10"/>
  <c r="S36" i="10"/>
  <c r="K36" i="10"/>
  <c r="AN35" i="10"/>
  <c r="AF35" i="10"/>
  <c r="X35" i="10"/>
  <c r="P35" i="10"/>
  <c r="H35" i="10"/>
  <c r="J43" i="10"/>
  <c r="R43" i="10"/>
  <c r="Z43" i="10"/>
  <c r="AH43" i="10"/>
  <c r="Z36" i="10"/>
  <c r="R36" i="10"/>
  <c r="J36" i="10"/>
  <c r="AE35" i="10"/>
  <c r="G35" i="10"/>
  <c r="AJ34" i="10"/>
  <c r="AB34" i="10"/>
  <c r="T34" i="10"/>
  <c r="L34" i="10"/>
  <c r="AE31" i="10"/>
  <c r="AB43" i="10"/>
  <c r="H26" i="10"/>
  <c r="AH31" i="10"/>
  <c r="AL27" i="10"/>
  <c r="AD27" i="10"/>
  <c r="V27" i="10"/>
  <c r="N27" i="10"/>
  <c r="K28" i="10"/>
  <c r="AN29" i="10"/>
  <c r="AF29" i="10"/>
  <c r="X29" i="10"/>
  <c r="P29" i="10"/>
  <c r="AM42" i="10"/>
  <c r="AJ40" i="10"/>
  <c r="AB40" i="10"/>
  <c r="T40" i="10"/>
  <c r="L40" i="10"/>
  <c r="AL38" i="10"/>
  <c r="AD38" i="10"/>
  <c r="V38" i="10"/>
  <c r="N38" i="10"/>
  <c r="AI37" i="10"/>
  <c r="AA37" i="10"/>
  <c r="S37" i="10"/>
  <c r="K37" i="10"/>
  <c r="AN36" i="10"/>
  <c r="AF36" i="10"/>
  <c r="X36" i="10"/>
  <c r="P36" i="10"/>
  <c r="AH34" i="10"/>
  <c r="Z34" i="10"/>
  <c r="R34" i="10"/>
  <c r="J34" i="10"/>
  <c r="F31" i="10"/>
  <c r="AD43" i="10"/>
  <c r="AH26" i="10"/>
  <c r="Z26" i="10"/>
  <c r="R26" i="10"/>
  <c r="J26" i="10"/>
  <c r="AN31" i="10"/>
  <c r="AF31" i="10"/>
  <c r="W31" i="10"/>
  <c r="O31" i="10"/>
  <c r="H32" i="10"/>
  <c r="AI32" i="10"/>
  <c r="AA32" i="10"/>
  <c r="S32" i="10"/>
  <c r="K32" i="10"/>
  <c r="AM33" i="10"/>
  <c r="AE33" i="10"/>
  <c r="W33" i="10"/>
  <c r="O33" i="10"/>
  <c r="AJ27" i="10"/>
  <c r="AB27" i="10"/>
  <c r="T27" i="10"/>
  <c r="L27" i="10"/>
  <c r="AL29" i="10"/>
  <c r="AD29" i="10"/>
  <c r="V29" i="10"/>
  <c r="N29" i="10"/>
  <c r="F29" i="10"/>
  <c r="AH40" i="10"/>
  <c r="Z40" i="10"/>
  <c r="R40" i="10"/>
  <c r="J40" i="10"/>
  <c r="AM39" i="10"/>
  <c r="AE39" i="10"/>
  <c r="W39" i="10"/>
  <c r="O39" i="10"/>
  <c r="G39" i="10"/>
  <c r="AJ38" i="10"/>
  <c r="AB38" i="10"/>
  <c r="T38" i="10"/>
  <c r="L38" i="10"/>
  <c r="AL36" i="10"/>
  <c r="AD36" i="10"/>
  <c r="V36" i="10"/>
  <c r="N36" i="10"/>
  <c r="F36" i="10"/>
  <c r="AI35" i="10"/>
  <c r="AA35" i="10"/>
  <c r="S35" i="10"/>
  <c r="K35" i="10"/>
  <c r="AN34" i="10"/>
  <c r="AF34" i="10"/>
  <c r="X34" i="10"/>
  <c r="P34" i="10"/>
  <c r="O43" i="10"/>
  <c r="W43" i="10"/>
  <c r="AE43" i="10"/>
  <c r="AM43" i="10"/>
  <c r="G26" i="10"/>
  <c r="F32" i="10"/>
  <c r="H40" i="10"/>
  <c r="G37" i="10"/>
  <c r="F34" i="10"/>
  <c r="Q41" i="10"/>
  <c r="Y41" i="10"/>
  <c r="AG41" i="10"/>
  <c r="N28" i="10"/>
  <c r="V28" i="10"/>
  <c r="AD28" i="10"/>
  <c r="AL28" i="10"/>
  <c r="R41" i="10"/>
  <c r="Z41" i="10"/>
  <c r="AH41" i="10"/>
  <c r="H33" i="10"/>
  <c r="H27" i="10"/>
  <c r="F40" i="10"/>
  <c r="H38" i="10"/>
  <c r="O28" i="10"/>
  <c r="W28" i="10"/>
  <c r="AE28" i="10"/>
  <c r="AM28" i="10"/>
  <c r="S41" i="10"/>
  <c r="AA41" i="10"/>
  <c r="AI41" i="10"/>
  <c r="L28" i="10"/>
  <c r="X28" i="10"/>
  <c r="AF28" i="10"/>
  <c r="T41" i="10"/>
  <c r="AB41" i="10"/>
  <c r="AJ41" i="10"/>
  <c r="G31" i="10"/>
  <c r="F33" i="10"/>
  <c r="F27" i="10"/>
  <c r="H29" i="10"/>
  <c r="G41" i="10"/>
  <c r="F38" i="10"/>
  <c r="H36" i="10"/>
  <c r="I41" i="10"/>
  <c r="M41" i="10"/>
  <c r="U41" i="10"/>
  <c r="AC41" i="10"/>
  <c r="AK41" i="10"/>
  <c r="J41" i="10"/>
  <c r="R28" i="10"/>
  <c r="N41" i="10"/>
  <c r="V41" i="10"/>
  <c r="AD41" i="10"/>
  <c r="AL41" i="10"/>
  <c r="I30" i="10"/>
  <c r="H34" i="10"/>
  <c r="G43" i="10"/>
  <c r="K29" i="10"/>
  <c r="K41" i="10"/>
  <c r="S28" i="10"/>
  <c r="AA28" i="10"/>
  <c r="AI28" i="10"/>
  <c r="O41" i="10"/>
  <c r="W41" i="10"/>
  <c r="AE41" i="10"/>
  <c r="AM41" i="10"/>
  <c r="F39" i="10"/>
  <c r="H37" i="10"/>
  <c r="G34" i="10"/>
  <c r="H43" i="10"/>
  <c r="L41" i="10"/>
  <c r="T28" i="10"/>
  <c r="AB28" i="10"/>
  <c r="AJ28" i="10"/>
  <c r="P41" i="10"/>
  <c r="X41" i="10"/>
  <c r="AF41" i="10"/>
  <c r="AN41" i="10"/>
  <c r="G28" i="10"/>
  <c r="F28" i="10"/>
  <c r="E28" i="10"/>
  <c r="H21" i="10"/>
  <c r="G21" i="10"/>
  <c r="F21" i="10"/>
  <c r="E21" i="10"/>
  <c r="E42" i="10" s="1"/>
  <c r="R42" i="10" l="1"/>
  <c r="Z42" i="10"/>
  <c r="AH42" i="10"/>
  <c r="H2" i="2"/>
  <c r="A2" i="9" s="1"/>
  <c r="AI42" i="10"/>
  <c r="N42" i="10"/>
  <c r="K42" i="10"/>
  <c r="L42" i="10"/>
  <c r="W42" i="10"/>
  <c r="S42" i="10"/>
  <c r="AD42" i="10"/>
  <c r="F30" i="10"/>
  <c r="AA42" i="10"/>
  <c r="T42" i="10"/>
  <c r="AB42" i="10"/>
  <c r="AJ42" i="10"/>
  <c r="V30" i="10"/>
  <c r="AI30" i="10"/>
  <c r="Z30" i="10"/>
  <c r="G30" i="10"/>
  <c r="H30" i="10"/>
  <c r="R30" i="10"/>
  <c r="AA30" i="10"/>
  <c r="J30" i="10"/>
  <c r="T30" i="10"/>
  <c r="AL30" i="10"/>
  <c r="G42" i="10"/>
  <c r="AD30" i="10"/>
  <c r="AJ30" i="10"/>
  <c r="X30" i="10"/>
  <c r="AH30" i="10"/>
  <c r="AN30" i="10"/>
  <c r="AB30" i="10"/>
  <c r="K30" i="10"/>
  <c r="P30" i="10"/>
  <c r="AF30" i="10"/>
  <c r="N30" i="10"/>
  <c r="F42" i="10"/>
  <c r="H42" i="10"/>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<sst xmlns="http://schemas.openxmlformats.org/spreadsheetml/2006/main" count="4389" uniqueCount="445">
  <si>
    <t>A0E0032303233303331363131333930380000000006003330303132300B000000010000000B000000020000000000000001000000FFFF500200000100000001000200000000000000000000000000000000000400524F4F5401000A000000000000002390507DBE7C977B6888780573656C6563742050524A5443442041412C204E4D5F50524A544344204E4D5F41412C20434F4D5043442041422C204E4D5F434F4D504344204E4D5F41422C2053545F434F4D5043442053545F41422C2053474D5443442041432C204E4D5F53474D544344204E4D5F41432C2053545F53474D5443442053545F41432C20464E5354434C2041442C204E4D5F464E5354434C204E4D5F41442C2053545F464E5354434C2053545F41442C204143435443442041452C204E4D5F414343544344204E4D5F41452C2053545F4143435443442053545F41452C20554E495441542041462C20414A4A4541542041472C204146414A41542041482C20454C4A4541542041492C2041434354415420414A2C2053554D4D434C20414B2C204E4D5F53554D4D434C204E4D5F414B2C2053545F53554D4D434C2053545F414B2066726F6D202873656C6563742051312E50524A5443442C20234C414E475F5357495443482856332E50524A544C4E2C2056332E50524A454C4E29204E4D5F50524A5443442C2051312E434F4D5043442C20234C414E475F535749544348284D312E434F4D50534E2C204D312E434D50454D4E29204E4D5F434F4D5043442C204D312E534F52544E4F2053545F434F4D5043442C2051312E53474D5443442C20234C414E475F535749544348284D322E53474D54534E2C204D322E53475445534E29204E4D5F53474D5443442C204D322E534F52544E4F2053545F53474D5443442C204D332E464E5354434C2C20234C414E475F5357495443482844312E464E5354534E4A2C2044312E464E5354534E4529204E4D5F464E5354434C2C2044312E534F52544E4F2053545F464E5354434C2C2051312E4143435443442C20234C414E475F535749544348284D332E41434354534E2C204D332E41434345534E29204E4D5F4143435443442C2051312E534F52544E4F2053545F4143435443442C2051312E554E4954415420554E495441542C2051312E414A4A45415420414A4A4541542C2051312E4146414A4154204146414A41542C2051312E454C4A45415420454C4A4541542C2051312E414343544154204143435441542C204D332E53554D4D434C2C20234C414E475F5357495443482844322E444553434E4D2C2044322E444553434E4D4529204E4D5F53554D4D434C2C2044322E534F52544E4F2053545F53554D4D434C2066726F6D202873656C656374202A2066726F6D20515F414C504A574B53542077686572652050524A54434420696E20282341524728505245434F4E4430312929292051312C204D5F434F4D50414E59204D312C204D5F5345474D454E54204D322C204D5F4143434F554E54204D332C20445F464E5354434C53532044312C202873656C65637420434F444543442C20444553434E4D2C20444553434E4D452C20534F52544E4F2066726F6D20445F4E414D455441424C20776865726520434F44454E4D203D20274E4D534D434C27292044322C202873656C6563742046534D4B434C2066726F6D20445F4143435453544E4420776865726520414353544344203D202341524728505245434F4E44303229292056322C20565F414C4C50524A542056332077686572652051312E434F4D504344203D2023464E435F4745545F434E5354564C282744554D4D595F434F4D50272920616E642051312E434F4D504344203D204D312E434F4D50434420616E642051312E53474D544344203D204D322E53474D54434420616E642051312E414343544344203D204D332E41434354434420616E64204D332E464E5354434C203D2044312E464E5354434C20616E642051312E46534D4B434C203D2056322E46534D4B434C20616E64204D332E53554D4D434C203D2044322E434F4445434420616E642051312E50524A544344203D2056332E50524A5443442920524F4F545F5441424C4520000001000C0000000000000000000000000000000000000000000000000000000000000000000000000001000C00000000000000D730ED30B830A730AF30C8300200414105004E4D5F41410000000001003001003102000000010000000000000000000000010004000000000000001A4F3E790200414205004E4D5F4142050053545F414203003030310100300100310000000002000000010000000000000001000E000000000000008B4E6D69BB30B030E130F330C8300200414305004E4D5F4143050053545F414303003030320100300100310000000003000000010000000000000001000C00000000000000A18CD952F88A68883A5306520200414405004E4D5F4144050053545F414403003032340100300100310000000004000000010000000000000001000800000000000000D8529A5BD179EE760200414505004E4D5F4145050053545F4145030030303301003001003102000000050000000100000000000000010008000000000000005853534FD1914D98020041460000000000000100300100310000000006000000000000000000000001000C00000000000000EE4F636BD54E338AD1914D98020041470000000000000100300100310000000007000000000000000000000001000E00000000000000EE4F636BD54E338A8C5F8B6BD89A020041480000000000000100300100310000000008000000000000000000000001000C00000000000000886DBB53D54E338AD1914D98020041490000000000000100300100310000000009000000000000000000000001000C00000000000000535F1F672390507DD1914D980200414A000000000000010030010031010000000A000000000000000000000001000C00000000000000C696088A0598EE763A5306520200414B05004E4D5F414B050053545F414B0000010030010031000000000B00000001000000000000000000</t>
    <phoneticPr fontId="18"/>
  </si>
  <si>
    <t>"2"</t>
    <phoneticPr fontId="18"/>
  </si>
  <si>
    <t>"9004000","9004100","9004200","9004300","9004400","9004500","9004600","9004700","9004800","9004900","9005000","9005100","9005200","9005300","9005400","9794500"</t>
    <phoneticPr fontId="18"/>
  </si>
  <si>
    <t>"1"</t>
    <phoneticPr fontId="18"/>
  </si>
  <si>
    <t>単位：百万円</t>
    <rPh sb="0" eb="2">
      <t>タンイ</t>
    </rPh>
    <rPh sb="3" eb="6">
      <t>ヒャクマンエン</t>
    </rPh>
    <phoneticPr fontId="18"/>
  </si>
  <si>
    <t>累計期間</t>
    <phoneticPr fontId="18"/>
  </si>
  <si>
    <t>1502014503</t>
  </si>
  <si>
    <t>1502014406</t>
  </si>
  <si>
    <t>1502014409</t>
  </si>
  <si>
    <t>1502014412</t>
  </si>
  <si>
    <t>1502015503</t>
  </si>
  <si>
    <t>1502015406</t>
  </si>
  <si>
    <t>1502015409</t>
  </si>
  <si>
    <t>1502015412</t>
  </si>
  <si>
    <t>1502016503</t>
  </si>
  <si>
    <t>1502016406</t>
  </si>
  <si>
    <t>1502016409</t>
  </si>
  <si>
    <t>1502016412</t>
  </si>
  <si>
    <t>1502017503</t>
  </si>
  <si>
    <t>1502017406</t>
  </si>
  <si>
    <t>1502017409</t>
  </si>
  <si>
    <t>1502017412</t>
  </si>
  <si>
    <t>1502018503</t>
  </si>
  <si>
    <t>1502018406</t>
  </si>
  <si>
    <t>1502018409</t>
  </si>
  <si>
    <t>1502018412</t>
  </si>
  <si>
    <t>1502019503</t>
  </si>
  <si>
    <t>1502019406</t>
  </si>
  <si>
    <t>1502019409</t>
  </si>
  <si>
    <t>1502019412</t>
  </si>
  <si>
    <t>1502020503</t>
  </si>
  <si>
    <t>1502020406</t>
  </si>
  <si>
    <t>1502020409</t>
  </si>
  <si>
    <t>1502020412</t>
  </si>
  <si>
    <t>1502021503</t>
  </si>
  <si>
    <t>1502021406</t>
  </si>
  <si>
    <t>1502021409</t>
  </si>
  <si>
    <t>1502021412</t>
  </si>
  <si>
    <t>1502022503</t>
  </si>
  <si>
    <t>1502022406</t>
  </si>
  <si>
    <t>1502022409</t>
  </si>
  <si>
    <t>1502022412</t>
  </si>
  <si>
    <t>1502023503</t>
  </si>
  <si>
    <t>Revenue</t>
    <phoneticPr fontId="18"/>
  </si>
  <si>
    <t>9004000</t>
  </si>
  <si>
    <t>売上収益</t>
    <rPh sb="0" eb="4">
      <t>ウリアゲシュウエキ</t>
    </rPh>
    <phoneticPr fontId="18"/>
  </si>
  <si>
    <t>Cost of sales</t>
    <phoneticPr fontId="18"/>
  </si>
  <si>
    <t>9004100</t>
  </si>
  <si>
    <t>売上原価</t>
    <rPh sb="0" eb="4">
      <t>ウリアゲゲンカ</t>
    </rPh>
    <phoneticPr fontId="18"/>
  </si>
  <si>
    <t>Gross profit</t>
  </si>
  <si>
    <t>9004200</t>
  </si>
  <si>
    <t>売上総利益</t>
    <rPh sb="0" eb="5">
      <t>ウリアゲソウリエキ</t>
    </rPh>
    <phoneticPr fontId="18"/>
  </si>
  <si>
    <t>Selling, general and administrative expenses</t>
    <phoneticPr fontId="18"/>
  </si>
  <si>
    <t>9004300</t>
  </si>
  <si>
    <t>販売費及び一般管理費</t>
    <rPh sb="0" eb="4">
      <t>ハンバイヒオヨ</t>
    </rPh>
    <rPh sb="5" eb="10">
      <t>イッパンカンリヒ</t>
    </rPh>
    <phoneticPr fontId="18"/>
  </si>
  <si>
    <t>Business profit</t>
    <phoneticPr fontId="18"/>
  </si>
  <si>
    <t>事業利益</t>
    <rPh sb="0" eb="4">
      <t>ジギョウリエキ</t>
    </rPh>
    <phoneticPr fontId="18"/>
  </si>
  <si>
    <t>Business profit</t>
  </si>
  <si>
    <t>Impairment loss</t>
    <phoneticPr fontId="18"/>
  </si>
  <si>
    <t>9004400</t>
  </si>
  <si>
    <t>減損損失</t>
    <rPh sb="0" eb="4">
      <t>ゲンソンソンシツ</t>
    </rPh>
    <phoneticPr fontId="18"/>
  </si>
  <si>
    <t>Other operating income</t>
    <phoneticPr fontId="18"/>
  </si>
  <si>
    <t>9004500</t>
  </si>
  <si>
    <t>その他の営業収益</t>
    <phoneticPr fontId="18"/>
  </si>
  <si>
    <t>Other operating expenses</t>
    <phoneticPr fontId="18"/>
  </si>
  <si>
    <t>9004600</t>
  </si>
  <si>
    <t>その他の営業費用</t>
    <phoneticPr fontId="18"/>
  </si>
  <si>
    <t>Operating profit</t>
    <phoneticPr fontId="18"/>
  </si>
  <si>
    <t>9004700</t>
  </si>
  <si>
    <t>営業利益</t>
    <rPh sb="0" eb="4">
      <t>エイギョウリエキ</t>
    </rPh>
    <phoneticPr fontId="18"/>
  </si>
  <si>
    <t>Finance income</t>
    <phoneticPr fontId="18"/>
  </si>
  <si>
    <t>9004800</t>
  </si>
  <si>
    <t>金融収益</t>
    <phoneticPr fontId="18"/>
  </si>
  <si>
    <t>Finance costs</t>
    <phoneticPr fontId="18"/>
  </si>
  <si>
    <t>9004900</t>
  </si>
  <si>
    <t>金融費用</t>
    <phoneticPr fontId="18"/>
  </si>
  <si>
    <t>Finance income (costs), net</t>
    <phoneticPr fontId="18"/>
  </si>
  <si>
    <t>9005000</t>
  </si>
  <si>
    <t>金融収益・費用純額</t>
    <phoneticPr fontId="18"/>
  </si>
  <si>
    <t>Share of profit (loss) of investments accounted for using the equity method</t>
    <phoneticPr fontId="18"/>
  </si>
  <si>
    <t>9005100</t>
  </si>
  <si>
    <t>持分法による投資損益</t>
    <phoneticPr fontId="18"/>
  </si>
  <si>
    <t>Profit (loss) before tax</t>
    <phoneticPr fontId="18"/>
  </si>
  <si>
    <t>9005200</t>
  </si>
  <si>
    <t>税引前利益</t>
    <phoneticPr fontId="18"/>
  </si>
  <si>
    <t>Income tax expense</t>
    <phoneticPr fontId="18"/>
  </si>
  <si>
    <t>9005300</t>
  </si>
  <si>
    <t>法人所得税費用</t>
    <phoneticPr fontId="18"/>
  </si>
  <si>
    <t>Profit (loss) for the year</t>
    <phoneticPr fontId="18"/>
  </si>
  <si>
    <t>9005400</t>
  </si>
  <si>
    <t>当期利益</t>
    <phoneticPr fontId="18"/>
  </si>
  <si>
    <t>Profit (loss) for the year attributable to owners of the parent</t>
    <phoneticPr fontId="18"/>
  </si>
  <si>
    <t>親会社の所有者に帰属する当期利益</t>
    <rPh sb="0" eb="3">
      <t>オヤガイシャ</t>
    </rPh>
    <rPh sb="4" eb="7">
      <t>ショユウシャ</t>
    </rPh>
    <rPh sb="8" eb="10">
      <t>キゾク</t>
    </rPh>
    <rPh sb="12" eb="16">
      <t>トウキリエキ</t>
    </rPh>
    <phoneticPr fontId="18"/>
  </si>
  <si>
    <t>Non-controlling interests</t>
    <phoneticPr fontId="18"/>
  </si>
  <si>
    <t>9794500</t>
  </si>
  <si>
    <t>非支配株主利益</t>
    <rPh sb="0" eb="1">
      <t>ヒ</t>
    </rPh>
    <rPh sb="1" eb="3">
      <t>シハイ</t>
    </rPh>
    <rPh sb="3" eb="5">
      <t>カブヌシ</t>
    </rPh>
    <rPh sb="5" eb="7">
      <t>リエキ</t>
    </rPh>
    <phoneticPr fontId="18"/>
  </si>
  <si>
    <t>会計期間</t>
    <rPh sb="0" eb="4">
      <t>カイケイキカン</t>
    </rPh>
    <phoneticPr fontId="18"/>
  </si>
  <si>
    <t>注1）</t>
    <rPh sb="0" eb="1">
      <t>チュウ</t>
    </rPh>
    <phoneticPr fontId="18"/>
  </si>
  <si>
    <t>2013年4月1日がIFRS移行日</t>
    <rPh sb="4" eb="5">
      <t>ネン</t>
    </rPh>
    <rPh sb="6" eb="7">
      <t>ガツ</t>
    </rPh>
    <rPh sb="8" eb="9">
      <t>ニチ</t>
    </rPh>
    <rPh sb="14" eb="17">
      <t>イコウビ</t>
    </rPh>
    <phoneticPr fontId="18"/>
  </si>
  <si>
    <t>注2）</t>
  </si>
  <si>
    <t>2020年度より事業利益を開示。2019年度以前は、売上総利益－販管費で計算（2020年度と同じ計算方法）</t>
    <phoneticPr fontId="18"/>
  </si>
  <si>
    <t>2014年_下期</t>
    <phoneticPr fontId="18"/>
  </si>
  <si>
    <t>2015年_下期</t>
    <phoneticPr fontId="18"/>
  </si>
  <si>
    <t>2016年_下期</t>
    <phoneticPr fontId="18"/>
  </si>
  <si>
    <t>2017年_下期</t>
    <phoneticPr fontId="18"/>
  </si>
  <si>
    <t>2018年_下期</t>
    <phoneticPr fontId="18"/>
  </si>
  <si>
    <t>2019年_下期</t>
    <phoneticPr fontId="18"/>
  </si>
  <si>
    <t>2020年_下期</t>
    <phoneticPr fontId="18"/>
  </si>
  <si>
    <t>2021年_下期</t>
    <phoneticPr fontId="18"/>
  </si>
  <si>
    <t>2022年_下期</t>
    <phoneticPr fontId="18"/>
  </si>
  <si>
    <t>*</t>
    <phoneticPr fontId="18"/>
  </si>
  <si>
    <t>2015年</t>
    <phoneticPr fontId="18"/>
  </si>
  <si>
    <t>2016年</t>
    <phoneticPr fontId="18"/>
  </si>
  <si>
    <t>2017年</t>
    <phoneticPr fontId="18"/>
  </si>
  <si>
    <t>2018年</t>
    <phoneticPr fontId="18"/>
  </si>
  <si>
    <t>2019年</t>
    <phoneticPr fontId="18"/>
  </si>
  <si>
    <t>2020年</t>
    <phoneticPr fontId="18"/>
  </si>
  <si>
    <t>2021年</t>
    <phoneticPr fontId="18"/>
  </si>
  <si>
    <t>2022年</t>
    <phoneticPr fontId="18"/>
  </si>
  <si>
    <t>2023年</t>
    <phoneticPr fontId="18"/>
  </si>
  <si>
    <t>2014年6月_第1四半期（IFRS)</t>
  </si>
  <si>
    <t>2014年9月_第2四半期（IFRS)</t>
  </si>
  <si>
    <t>2014年12月_第3四半期（IFRS)</t>
  </si>
  <si>
    <t>2015年3月_第4四半期（IFRS)</t>
    <phoneticPr fontId="18"/>
  </si>
  <si>
    <t>2015年6月_第1四半期（IFRS)</t>
  </si>
  <si>
    <t>2015年9月_第2四半期（IFRS)</t>
  </si>
  <si>
    <t>2015年12月_第3四半期（IFRS)</t>
  </si>
  <si>
    <t>2016年3月_第4四半期（IFRS)</t>
    <phoneticPr fontId="18"/>
  </si>
  <si>
    <t>2016年6月_第1四半期（IFRS)</t>
  </si>
  <si>
    <t>2016年9月_第2四半期（IFRS)</t>
  </si>
  <si>
    <t>2016年12月_第3四半期（IFRS)</t>
  </si>
  <si>
    <t>【修正前】2017年3月_第4四半期（IFRS)</t>
    <phoneticPr fontId="18"/>
  </si>
  <si>
    <t>2017年6月_第1四半期（IFRS)</t>
  </si>
  <si>
    <t>2017年9月_第2四半期（IFRS)</t>
  </si>
  <si>
    <t>2017年12月_第3四半期（IFRS)</t>
  </si>
  <si>
    <t>2018年3月_第4四半期（IFRS)</t>
    <phoneticPr fontId="18"/>
  </si>
  <si>
    <t>2018年6月_第1四半期（IFRS)</t>
  </si>
  <si>
    <t>2018年9月_第2四半期（IFRS)</t>
  </si>
  <si>
    <t>2018年12月_第3四半期（IFRS)</t>
  </si>
  <si>
    <t>2019年3月_第4四半期（IFRS)</t>
    <phoneticPr fontId="18"/>
  </si>
  <si>
    <t>2019年6月_第1四半期（IFRS)</t>
  </si>
  <si>
    <t>2019年9月_第2四半期（IFRS)</t>
  </si>
  <si>
    <t>2019年12月_第3四半期（IFRS)</t>
  </si>
  <si>
    <t>2020年3月_第4四半期（IFRS)</t>
    <phoneticPr fontId="18"/>
  </si>
  <si>
    <t>2020年6月_第1四半期（IFRS)</t>
  </si>
  <si>
    <t>2020年9月_第2四半期（IFRS)</t>
  </si>
  <si>
    <t>2020年12月_第3四半期（IFRS)</t>
  </si>
  <si>
    <t>2021年3月_第4四半期（IFRS)</t>
    <phoneticPr fontId="18"/>
  </si>
  <si>
    <t>2021年6月_第1四半期（IFRS)</t>
  </si>
  <si>
    <t>2021年9月_第2四半期（IFRS)</t>
  </si>
  <si>
    <t>2021年12月_第3四半期（IFRS)</t>
  </si>
  <si>
    <t>2022年3月_第4四半期（IFRS)</t>
    <phoneticPr fontId="18"/>
  </si>
  <si>
    <t>2022年6月_第1四半期（IFRS)</t>
  </si>
  <si>
    <t>2022年9月_第2四半期（IFRS)</t>
  </si>
  <si>
    <t>2022年12月_第3四半期（IFRS)</t>
  </si>
  <si>
    <t>2023年3月_第4四半期（IFRS)</t>
    <phoneticPr fontId="18"/>
  </si>
  <si>
    <t>売上収益
Revenue</t>
    <rPh sb="0" eb="4">
      <t>ウリアゲシュウエキ</t>
    </rPh>
    <phoneticPr fontId="18"/>
  </si>
  <si>
    <t>売上原価
Cost of sales</t>
    <rPh sb="0" eb="4">
      <t>ウリアゲゲンカ</t>
    </rPh>
    <phoneticPr fontId="18"/>
  </si>
  <si>
    <t>Gross profit</t>
    <phoneticPr fontId="18"/>
  </si>
  <si>
    <t>売上総利益
Gross profit</t>
    <rPh sb="0" eb="5">
      <t>ウリアゲソウリエキ</t>
    </rPh>
    <phoneticPr fontId="18"/>
  </si>
  <si>
    <t>販売費及び一般管理費
Selling, general and administrative expenses</t>
    <rPh sb="0" eb="4">
      <t>ハンバイヒオヨ</t>
    </rPh>
    <rPh sb="5" eb="10">
      <t>イッパンカンリヒ</t>
    </rPh>
    <phoneticPr fontId="18"/>
  </si>
  <si>
    <t>事業利益
Business profit</t>
    <rPh sb="0" eb="4">
      <t>ジギョウリエキ</t>
    </rPh>
    <phoneticPr fontId="18"/>
  </si>
  <si>
    <t>減損損失
Impairment loss</t>
    <rPh sb="0" eb="4">
      <t>ゲンソンソンシツ</t>
    </rPh>
    <phoneticPr fontId="18"/>
  </si>
  <si>
    <t>その他の営業収益
Other operating income</t>
    <phoneticPr fontId="18"/>
  </si>
  <si>
    <t>その他の営業費用
Other operating expenses</t>
    <phoneticPr fontId="18"/>
  </si>
  <si>
    <t>営業利益
Operating profit</t>
    <rPh sb="0" eb="4">
      <t>エイギョウリエキ</t>
    </rPh>
    <phoneticPr fontId="18"/>
  </si>
  <si>
    <t>金融収益
Finance income</t>
    <phoneticPr fontId="18"/>
  </si>
  <si>
    <t>金融費用
Finance costs</t>
    <phoneticPr fontId="18"/>
  </si>
  <si>
    <t>金融収益・費用純額
Finance income (costs), net</t>
    <phoneticPr fontId="18"/>
  </si>
  <si>
    <t>持分法による投資損益
Share of profit (loss) of investments accounted for using the equity method</t>
    <phoneticPr fontId="18"/>
  </si>
  <si>
    <t>税引前利益
Profit (loss) before tax</t>
    <phoneticPr fontId="18"/>
  </si>
  <si>
    <t>法人所得税費用
Income tax expense</t>
    <phoneticPr fontId="18"/>
  </si>
  <si>
    <t>当期利益
Profit (loss) for the year</t>
    <phoneticPr fontId="18"/>
  </si>
  <si>
    <t>親会社の所有者に帰属する当期利益
Profit (loss) for the year attributable to owners of the parent</t>
    <rPh sb="0" eb="3">
      <t>オヤガイシャ</t>
    </rPh>
    <rPh sb="4" eb="7">
      <t>ショユウシャ</t>
    </rPh>
    <rPh sb="8" eb="10">
      <t>キゾク</t>
    </rPh>
    <rPh sb="12" eb="16">
      <t>トウキリエキ</t>
    </rPh>
    <phoneticPr fontId="18"/>
  </si>
  <si>
    <t>非支配株主利益
Non-controlling interests</t>
    <rPh sb="0" eb="1">
      <t>ヒ</t>
    </rPh>
    <rPh sb="1" eb="3">
      <t>シハイ</t>
    </rPh>
    <rPh sb="3" eb="5">
      <t>カブヌシ</t>
    </rPh>
    <rPh sb="5" eb="7">
      <t>リエキ</t>
    </rPh>
    <phoneticPr fontId="18"/>
  </si>
  <si>
    <t>2015年</t>
    <rPh sb="4" eb="5">
      <t>ネン</t>
    </rPh>
    <phoneticPr fontId="18"/>
  </si>
  <si>
    <t>2016年</t>
    <rPh sb="4" eb="5">
      <t>ネン</t>
    </rPh>
    <phoneticPr fontId="18"/>
  </si>
  <si>
    <t>2017年</t>
    <rPh sb="4" eb="5">
      <t>ネン</t>
    </rPh>
    <phoneticPr fontId="18"/>
  </si>
  <si>
    <t>2018年</t>
    <rPh sb="4" eb="5">
      <t>ネン</t>
    </rPh>
    <phoneticPr fontId="18"/>
  </si>
  <si>
    <t>2019年</t>
    <rPh sb="4" eb="5">
      <t>ネン</t>
    </rPh>
    <phoneticPr fontId="18"/>
  </si>
  <si>
    <t>2020年</t>
    <rPh sb="4" eb="5">
      <t>ネン</t>
    </rPh>
    <phoneticPr fontId="18"/>
  </si>
  <si>
    <t>2021年</t>
    <rPh sb="4" eb="5">
      <t>ネン</t>
    </rPh>
    <phoneticPr fontId="18"/>
  </si>
  <si>
    <t>2022年</t>
    <rPh sb="4" eb="5">
      <t>ネン</t>
    </rPh>
    <phoneticPr fontId="18"/>
  </si>
  <si>
    <t>2023年</t>
    <rPh sb="4" eb="5">
      <t>ネン</t>
    </rPh>
    <phoneticPr fontId="18"/>
  </si>
  <si>
    <t>2015年3月_年次（IFRS)</t>
  </si>
  <si>
    <t>2016年3月_年次（IFRS)</t>
  </si>
  <si>
    <t>【修正前】2017年3月_年次（IFRS)</t>
  </si>
  <si>
    <t>2018年3月_年次（IFRS)</t>
  </si>
  <si>
    <t>2019年3月_年次（IFRS)</t>
  </si>
  <si>
    <t>2020年3月_年次（IFRS)</t>
  </si>
  <si>
    <t>2021年3月_年次（IFRS)</t>
  </si>
  <si>
    <t>2022年3月_年次（IFRS)</t>
  </si>
  <si>
    <t>2023年3月_年次（IFRS)</t>
  </si>
  <si>
    <t>2015年3月_第4四半期（IFRS)</t>
  </si>
  <si>
    <t>2016年3月_第4四半期（IFRS)</t>
  </si>
  <si>
    <t>【修正前】2017年3月_第4四半期（IFRS)</t>
  </si>
  <si>
    <t>2018年3月_第4四半期（IFRS)</t>
  </si>
  <si>
    <t>2019年3月_第4四半期（IFRS)</t>
  </si>
  <si>
    <t>2020年3月_第4四半期（IFRS)</t>
  </si>
  <si>
    <t>2021年3月_第4四半期（IFRS)</t>
  </si>
  <si>
    <t>2022年3月_第4四半期（IFRS)</t>
  </si>
  <si>
    <t>2023年3月_第4四半期（IFRS)</t>
  </si>
  <si>
    <r>
      <rPr>
        <b/>
        <sz val="16"/>
        <color theme="1"/>
        <rFont val="Meiryo UI"/>
        <family val="3"/>
        <charset val="128"/>
      </rPr>
      <t>連結損益計算書　</t>
    </r>
    <r>
      <rPr>
        <sz val="16"/>
        <color theme="1"/>
        <rFont val="Arial"/>
        <family val="2"/>
      </rPr>
      <t>(IFRS)</t>
    </r>
    <r>
      <rPr>
        <b/>
        <sz val="16"/>
        <color theme="1"/>
        <rFont val="Meiryo UI"/>
        <family val="3"/>
        <charset val="128"/>
      </rPr>
      <t>　</t>
    </r>
    <r>
      <rPr>
        <sz val="16"/>
        <color theme="1"/>
        <rFont val="Meiryo UI"/>
        <family val="3"/>
        <charset val="128"/>
      </rPr>
      <t>　累計期間　　</t>
    </r>
    <rPh sb="0" eb="2">
      <t>レンケツ</t>
    </rPh>
    <rPh sb="2" eb="4">
      <t>ソンエキ</t>
    </rPh>
    <rPh sb="4" eb="7">
      <t>ケイサンショ</t>
    </rPh>
    <rPh sb="16" eb="20">
      <t>ルイケイキカン</t>
    </rPh>
    <phoneticPr fontId="18"/>
  </si>
  <si>
    <t>Consolidated Statements of Income       Cumulative period</t>
    <phoneticPr fontId="18"/>
  </si>
  <si>
    <r>
      <rPr>
        <b/>
        <sz val="11"/>
        <color theme="0"/>
        <rFont val="Meiryo UI"/>
        <family val="3"/>
        <charset val="128"/>
      </rPr>
      <t>累計期間</t>
    </r>
    <r>
      <rPr>
        <b/>
        <sz val="11"/>
        <color theme="0"/>
        <rFont val="Yu Gothic"/>
        <family val="2"/>
        <charset val="128"/>
      </rPr>
      <t>　　　</t>
    </r>
    <r>
      <rPr>
        <b/>
        <sz val="11"/>
        <color theme="0"/>
        <rFont val="Arial"/>
        <family val="2"/>
      </rPr>
      <t>Cumulative period</t>
    </r>
    <phoneticPr fontId="18"/>
  </si>
  <si>
    <t>2022年３月期　　FY3/2022</t>
    <rPh sb="4" eb="5">
      <t>ネン</t>
    </rPh>
    <rPh sb="6" eb="8">
      <t>ガツキ</t>
    </rPh>
    <phoneticPr fontId="18"/>
  </si>
  <si>
    <t>2023年３月期　　FY3/2023</t>
    <rPh sb="4" eb="5">
      <t>ネン</t>
    </rPh>
    <rPh sb="6" eb="8">
      <t>ガツキ</t>
    </rPh>
    <phoneticPr fontId="18"/>
  </si>
  <si>
    <r>
      <rPr>
        <sz val="10"/>
        <color theme="0"/>
        <rFont val="Meiryo UI"/>
        <family val="3"/>
        <charset val="128"/>
      </rPr>
      <t>（百万円</t>
    </r>
    <r>
      <rPr>
        <sz val="10"/>
        <color theme="0"/>
        <rFont val="Arial"/>
        <family val="2"/>
      </rPr>
      <t>/Millions of yen</t>
    </r>
    <r>
      <rPr>
        <sz val="10"/>
        <color theme="0"/>
        <rFont val="Meiryo UI"/>
        <family val="3"/>
        <charset val="128"/>
      </rPr>
      <t>）</t>
    </r>
    <phoneticPr fontId="18"/>
  </si>
  <si>
    <r>
      <rPr>
        <sz val="10"/>
        <color theme="0"/>
        <rFont val="Meiryo UI"/>
        <family val="3"/>
        <charset val="128"/>
      </rPr>
      <t>第</t>
    </r>
    <r>
      <rPr>
        <sz val="10"/>
        <color theme="0"/>
        <rFont val="Arial"/>
        <family val="2"/>
      </rPr>
      <t>1</t>
    </r>
    <r>
      <rPr>
        <sz val="10"/>
        <color theme="0"/>
        <rFont val="Meiryo UI"/>
        <family val="3"/>
        <charset val="128"/>
      </rPr>
      <t xml:space="preserve">四半期
</t>
    </r>
    <r>
      <rPr>
        <sz val="10"/>
        <color theme="0"/>
        <rFont val="Arial"/>
        <family val="2"/>
      </rPr>
      <t>Q1</t>
    </r>
    <phoneticPr fontId="18"/>
  </si>
  <si>
    <r>
      <rPr>
        <sz val="10"/>
        <color theme="0"/>
        <rFont val="Meiryo UI"/>
        <family val="3"/>
        <charset val="128"/>
      </rPr>
      <t>第</t>
    </r>
    <r>
      <rPr>
        <sz val="10"/>
        <color theme="0"/>
        <rFont val="Arial"/>
        <family val="2"/>
      </rPr>
      <t>2</t>
    </r>
    <r>
      <rPr>
        <sz val="10"/>
        <color theme="0"/>
        <rFont val="Meiryo UI"/>
        <family val="3"/>
        <charset val="128"/>
      </rPr>
      <t xml:space="preserve">四半期
</t>
    </r>
    <r>
      <rPr>
        <sz val="10"/>
        <color theme="0"/>
        <rFont val="Arial"/>
        <family val="2"/>
      </rPr>
      <t>Q1-Q2</t>
    </r>
    <phoneticPr fontId="18"/>
  </si>
  <si>
    <r>
      <rPr>
        <sz val="10"/>
        <color theme="0"/>
        <rFont val="Meiryo UI"/>
        <family val="3"/>
        <charset val="128"/>
      </rPr>
      <t>第</t>
    </r>
    <r>
      <rPr>
        <sz val="10"/>
        <color theme="0"/>
        <rFont val="Arial"/>
        <family val="2"/>
      </rPr>
      <t>3</t>
    </r>
    <r>
      <rPr>
        <sz val="10"/>
        <color theme="0"/>
        <rFont val="Meiryo UI"/>
        <family val="3"/>
        <charset val="128"/>
      </rPr>
      <t xml:space="preserve">四半期
</t>
    </r>
    <r>
      <rPr>
        <sz val="10"/>
        <color theme="0"/>
        <rFont val="Arial"/>
        <family val="2"/>
      </rPr>
      <t>Q1-Q3</t>
    </r>
    <phoneticPr fontId="18"/>
  </si>
  <si>
    <r>
      <rPr>
        <sz val="10"/>
        <color theme="0"/>
        <rFont val="Meiryo UI"/>
        <family val="3"/>
        <charset val="128"/>
      </rPr>
      <t>第</t>
    </r>
    <r>
      <rPr>
        <sz val="10"/>
        <color theme="0"/>
        <rFont val="Arial"/>
        <family val="2"/>
      </rPr>
      <t>4</t>
    </r>
    <r>
      <rPr>
        <sz val="10"/>
        <color theme="0"/>
        <rFont val="Meiryo UI"/>
        <family val="3"/>
        <charset val="128"/>
      </rPr>
      <t xml:space="preserve">四半期
</t>
    </r>
    <r>
      <rPr>
        <sz val="10"/>
        <color theme="0"/>
        <rFont val="Arial"/>
        <family val="2"/>
      </rPr>
      <t>Q1-Q4</t>
    </r>
    <phoneticPr fontId="18"/>
  </si>
  <si>
    <r>
      <rPr>
        <sz val="10"/>
        <color theme="0"/>
        <rFont val="Meiryo UI"/>
        <family val="3"/>
        <charset val="128"/>
      </rPr>
      <t xml:space="preserve">下期
</t>
    </r>
    <r>
      <rPr>
        <sz val="10"/>
        <color theme="0"/>
        <rFont val="Arial"/>
        <family val="2"/>
      </rPr>
      <t>Q3-Q4</t>
    </r>
    <phoneticPr fontId="18"/>
  </si>
  <si>
    <r>
      <rPr>
        <sz val="10"/>
        <color theme="0"/>
        <rFont val="Meiryo UI"/>
        <family val="3"/>
        <charset val="128"/>
      </rPr>
      <t>第</t>
    </r>
    <r>
      <rPr>
        <sz val="10"/>
        <color theme="0"/>
        <rFont val="Arial"/>
        <family val="2"/>
      </rPr>
      <t>2</t>
    </r>
    <r>
      <rPr>
        <sz val="10"/>
        <color theme="0"/>
        <rFont val="Meiryo UI"/>
        <family val="3"/>
        <charset val="128"/>
      </rPr>
      <t>四半期</t>
    </r>
    <r>
      <rPr>
        <sz val="10"/>
        <color theme="0"/>
        <rFont val="Arial"/>
        <family val="3"/>
      </rPr>
      <t xml:space="preserve">
</t>
    </r>
    <r>
      <rPr>
        <sz val="10"/>
        <color theme="0"/>
        <rFont val="Arial"/>
        <family val="2"/>
      </rPr>
      <t>Q1-Q2</t>
    </r>
    <phoneticPr fontId="18"/>
  </si>
  <si>
    <r>
      <rPr>
        <b/>
        <sz val="11"/>
        <color theme="1"/>
        <rFont val="Meiryo UI"/>
        <family val="3"/>
        <charset val="128"/>
      </rPr>
      <t xml:space="preserve">売上収益
</t>
    </r>
    <r>
      <rPr>
        <b/>
        <sz val="11"/>
        <color theme="1"/>
        <rFont val="Arial"/>
        <family val="2"/>
      </rPr>
      <t>Revenue</t>
    </r>
    <rPh sb="0" eb="4">
      <t>ウリアゲシュウエキ</t>
    </rPh>
    <phoneticPr fontId="18"/>
  </si>
  <si>
    <r>
      <rPr>
        <sz val="11"/>
        <color theme="1"/>
        <rFont val="Meiryo UI"/>
        <family val="3"/>
        <charset val="128"/>
      </rPr>
      <t xml:space="preserve">売上原価
</t>
    </r>
    <r>
      <rPr>
        <sz val="11"/>
        <color theme="1"/>
        <rFont val="Arial"/>
        <family val="2"/>
      </rPr>
      <t>Cost of sales</t>
    </r>
    <rPh sb="0" eb="4">
      <t>ウリアゲゲンカ</t>
    </rPh>
    <phoneticPr fontId="18"/>
  </si>
  <si>
    <t>原価率　Cost of sales ratio</t>
    <rPh sb="0" eb="3">
      <t>ゲンカリツ</t>
    </rPh>
    <phoneticPr fontId="18"/>
  </si>
  <si>
    <r>
      <rPr>
        <sz val="11"/>
        <color theme="1"/>
        <rFont val="Meiryo UI"/>
        <family val="3"/>
        <charset val="128"/>
      </rPr>
      <t xml:space="preserve">売上総利益
</t>
    </r>
    <r>
      <rPr>
        <sz val="11"/>
        <color theme="1"/>
        <rFont val="Arial"/>
        <family val="2"/>
      </rPr>
      <t>Gross profit</t>
    </r>
    <rPh sb="0" eb="5">
      <t>ウリアゲソウリエキ</t>
    </rPh>
    <phoneticPr fontId="18"/>
  </si>
  <si>
    <t>売上総利益率　Gross profit margin</t>
    <rPh sb="0" eb="2">
      <t>ウリアゲ</t>
    </rPh>
    <rPh sb="2" eb="5">
      <t>ソウリエキ</t>
    </rPh>
    <rPh sb="5" eb="6">
      <t>リツ</t>
    </rPh>
    <phoneticPr fontId="18"/>
  </si>
  <si>
    <r>
      <rPr>
        <sz val="11"/>
        <color theme="1"/>
        <rFont val="Meiryo UI"/>
        <family val="3"/>
        <charset val="128"/>
      </rPr>
      <t xml:space="preserve">販売費及び一般管理費
</t>
    </r>
    <r>
      <rPr>
        <sz val="11"/>
        <color theme="1"/>
        <rFont val="Arial"/>
        <family val="2"/>
      </rPr>
      <t>Selling, general and administrative expenses</t>
    </r>
    <rPh sb="0" eb="4">
      <t>ハンバイヒオヨ</t>
    </rPh>
    <rPh sb="5" eb="10">
      <t>イッパンカンリヒ</t>
    </rPh>
    <phoneticPr fontId="18"/>
  </si>
  <si>
    <t>販管費率　Selling, general and administrative expenses ratio</t>
    <rPh sb="0" eb="4">
      <t>ハンカンヒリツ</t>
    </rPh>
    <phoneticPr fontId="18"/>
  </si>
  <si>
    <r>
      <rPr>
        <b/>
        <sz val="11"/>
        <color theme="1"/>
        <rFont val="Meiryo UI"/>
        <family val="3"/>
        <charset val="128"/>
      </rPr>
      <t xml:space="preserve">事業利益
</t>
    </r>
    <r>
      <rPr>
        <b/>
        <sz val="11"/>
        <color theme="1"/>
        <rFont val="Arial"/>
        <family val="2"/>
      </rPr>
      <t>Business profit</t>
    </r>
    <rPh sb="0" eb="4">
      <t>ジギョウリエキ</t>
    </rPh>
    <phoneticPr fontId="18"/>
  </si>
  <si>
    <r>
      <rPr>
        <sz val="11"/>
        <color theme="1"/>
        <rFont val="Meiryo UI"/>
        <family val="3"/>
        <charset val="128"/>
      </rPr>
      <t>事業利益率　</t>
    </r>
    <r>
      <rPr>
        <sz val="11"/>
        <color theme="1"/>
        <rFont val="Arial"/>
        <family val="3"/>
      </rPr>
      <t>Business profit margin</t>
    </r>
    <rPh sb="0" eb="5">
      <t>ジギョウリエキリツ</t>
    </rPh>
    <phoneticPr fontId="18"/>
  </si>
  <si>
    <t>-</t>
    <phoneticPr fontId="18"/>
  </si>
  <si>
    <r>
      <rPr>
        <sz val="11"/>
        <color theme="1"/>
        <rFont val="Meiryo UI"/>
        <family val="3"/>
        <charset val="128"/>
      </rPr>
      <t xml:space="preserve">減損損失
</t>
    </r>
    <r>
      <rPr>
        <sz val="11"/>
        <color theme="1"/>
        <rFont val="Arial"/>
        <family val="2"/>
      </rPr>
      <t>Impairment loss</t>
    </r>
    <rPh sb="0" eb="4">
      <t>ゲンソンソンシツ</t>
    </rPh>
    <phoneticPr fontId="18"/>
  </si>
  <si>
    <r>
      <rPr>
        <sz val="11"/>
        <color theme="1"/>
        <rFont val="Meiryo UI"/>
        <family val="3"/>
        <charset val="128"/>
      </rPr>
      <t xml:space="preserve">その他の営業収益
</t>
    </r>
    <r>
      <rPr>
        <sz val="11"/>
        <color theme="1"/>
        <rFont val="Arial"/>
        <family val="2"/>
      </rPr>
      <t>Other operating income</t>
    </r>
    <phoneticPr fontId="18"/>
  </si>
  <si>
    <r>
      <rPr>
        <sz val="11"/>
        <color theme="1"/>
        <rFont val="Meiryo UI"/>
        <family val="3"/>
        <charset val="128"/>
      </rPr>
      <t xml:space="preserve">その他の営業費用
</t>
    </r>
    <r>
      <rPr>
        <sz val="11"/>
        <color theme="1"/>
        <rFont val="Arial"/>
        <family val="2"/>
      </rPr>
      <t>Other operating expenses</t>
    </r>
    <phoneticPr fontId="18"/>
  </si>
  <si>
    <r>
      <rPr>
        <b/>
        <sz val="11"/>
        <color theme="1"/>
        <rFont val="Meiryo UI"/>
        <family val="3"/>
        <charset val="128"/>
      </rPr>
      <t xml:space="preserve">営業利益
</t>
    </r>
    <r>
      <rPr>
        <b/>
        <sz val="11"/>
        <color theme="1"/>
        <rFont val="Arial"/>
        <family val="2"/>
      </rPr>
      <t>Operating profit</t>
    </r>
    <rPh sb="0" eb="4">
      <t>エイギョウリエキ</t>
    </rPh>
    <phoneticPr fontId="18"/>
  </si>
  <si>
    <r>
      <rPr>
        <sz val="11"/>
        <color theme="1"/>
        <rFont val="Meiryo UI"/>
        <family val="3"/>
        <charset val="128"/>
      </rPr>
      <t>営業利益率　</t>
    </r>
    <r>
      <rPr>
        <sz val="11"/>
        <color theme="1"/>
        <rFont val="Arial"/>
        <family val="3"/>
      </rPr>
      <t>Operating profit margin</t>
    </r>
    <rPh sb="0" eb="5">
      <t>エイギョウリエキリツ</t>
    </rPh>
    <phoneticPr fontId="18"/>
  </si>
  <si>
    <r>
      <rPr>
        <sz val="11"/>
        <color theme="1"/>
        <rFont val="Meiryo UI"/>
        <family val="3"/>
        <charset val="128"/>
      </rPr>
      <t xml:space="preserve">金融収益
</t>
    </r>
    <r>
      <rPr>
        <sz val="11"/>
        <color theme="1"/>
        <rFont val="Arial"/>
        <family val="2"/>
      </rPr>
      <t>Finance income</t>
    </r>
    <phoneticPr fontId="18"/>
  </si>
  <si>
    <r>
      <rPr>
        <sz val="11"/>
        <color theme="1"/>
        <rFont val="Meiryo UI"/>
        <family val="3"/>
        <charset val="128"/>
      </rPr>
      <t xml:space="preserve">金融費用
</t>
    </r>
    <r>
      <rPr>
        <sz val="11"/>
        <color theme="1"/>
        <rFont val="Arial"/>
        <family val="2"/>
      </rPr>
      <t>Finance costs</t>
    </r>
    <phoneticPr fontId="18"/>
  </si>
  <si>
    <r>
      <rPr>
        <sz val="11"/>
        <color theme="1"/>
        <rFont val="Meiryo UI"/>
        <family val="3"/>
        <charset val="128"/>
      </rPr>
      <t xml:space="preserve">金融収益・費用純額
</t>
    </r>
    <r>
      <rPr>
        <sz val="11"/>
        <color theme="1"/>
        <rFont val="Arial"/>
        <family val="2"/>
      </rPr>
      <t>Finance income (costs), net</t>
    </r>
    <phoneticPr fontId="18"/>
  </si>
  <si>
    <r>
      <rPr>
        <sz val="11"/>
        <color theme="1"/>
        <rFont val="Meiryo UI"/>
        <family val="3"/>
        <charset val="128"/>
      </rPr>
      <t xml:space="preserve">持分法による投資損益
</t>
    </r>
    <r>
      <rPr>
        <sz val="11"/>
        <color theme="1"/>
        <rFont val="Arial"/>
        <family val="2"/>
      </rPr>
      <t>Share of profit (loss) of investments accounted for using the equity method</t>
    </r>
    <phoneticPr fontId="18"/>
  </si>
  <si>
    <r>
      <rPr>
        <sz val="11"/>
        <color theme="1"/>
        <rFont val="Meiryo UI"/>
        <family val="3"/>
        <charset val="128"/>
      </rPr>
      <t xml:space="preserve">税引前利益
</t>
    </r>
    <r>
      <rPr>
        <sz val="11"/>
        <color theme="1"/>
        <rFont val="Arial"/>
        <family val="2"/>
      </rPr>
      <t>Profit (loss) before tax</t>
    </r>
    <phoneticPr fontId="18"/>
  </si>
  <si>
    <r>
      <rPr>
        <sz val="11"/>
        <color theme="1"/>
        <rFont val="Meiryo UI"/>
        <family val="3"/>
        <charset val="128"/>
      </rPr>
      <t xml:space="preserve">法人所得税費用
</t>
    </r>
    <r>
      <rPr>
        <sz val="11"/>
        <color theme="1"/>
        <rFont val="Arial"/>
        <family val="2"/>
      </rPr>
      <t>Income tax expense</t>
    </r>
    <phoneticPr fontId="18"/>
  </si>
  <si>
    <r>
      <rPr>
        <sz val="11"/>
        <color theme="1"/>
        <rFont val="Meiryo UI"/>
        <family val="3"/>
        <charset val="128"/>
      </rPr>
      <t xml:space="preserve">当期利益
</t>
    </r>
    <r>
      <rPr>
        <sz val="11"/>
        <color theme="1"/>
        <rFont val="Arial"/>
        <family val="2"/>
      </rPr>
      <t>Profit (loss) for the year</t>
    </r>
    <phoneticPr fontId="18"/>
  </si>
  <si>
    <r>
      <rPr>
        <b/>
        <sz val="11"/>
        <color theme="1"/>
        <rFont val="Meiryo UI"/>
        <family val="3"/>
        <charset val="128"/>
      </rPr>
      <t>親会社の所有者に帰属する当期利益</t>
    </r>
    <r>
      <rPr>
        <b/>
        <sz val="11"/>
        <color theme="1"/>
        <rFont val="Arial"/>
        <family val="3"/>
      </rPr>
      <t xml:space="preserve">
</t>
    </r>
    <r>
      <rPr>
        <b/>
        <sz val="11"/>
        <color theme="1"/>
        <rFont val="Arial"/>
        <family val="2"/>
      </rPr>
      <t>Profit (loss) for the year attributable to owners of the parent</t>
    </r>
    <rPh sb="0" eb="3">
      <t>オヤガイシャ</t>
    </rPh>
    <rPh sb="4" eb="7">
      <t>ショユウシャ</t>
    </rPh>
    <rPh sb="8" eb="10">
      <t>キゾク</t>
    </rPh>
    <rPh sb="12" eb="16">
      <t>トウキリエキ</t>
    </rPh>
    <phoneticPr fontId="18"/>
  </si>
  <si>
    <r>
      <rPr>
        <sz val="11"/>
        <color theme="1"/>
        <rFont val="Meiryo UI"/>
        <family val="3"/>
        <charset val="128"/>
      </rPr>
      <t>親会社の所有者に帰属する当期利益率</t>
    </r>
    <r>
      <rPr>
        <sz val="11"/>
        <color theme="1"/>
        <rFont val="Arial"/>
        <family val="2"/>
      </rPr>
      <t xml:space="preserve">
</t>
    </r>
    <r>
      <rPr>
        <sz val="11"/>
        <color theme="1"/>
        <rFont val="Arial"/>
        <family val="3"/>
        <charset val="128"/>
      </rPr>
      <t>Profit for the year attributable to owners of the parent margin</t>
    </r>
    <rPh sb="0" eb="1">
      <t>オヤ</t>
    </rPh>
    <rPh sb="16" eb="17">
      <t>リツ</t>
    </rPh>
    <phoneticPr fontId="18"/>
  </si>
  <si>
    <r>
      <rPr>
        <sz val="11"/>
        <color theme="1"/>
        <rFont val="Meiryo UI"/>
        <family val="3"/>
        <charset val="128"/>
      </rPr>
      <t xml:space="preserve">非支配株主利益
</t>
    </r>
    <r>
      <rPr>
        <sz val="11"/>
        <color theme="1"/>
        <rFont val="Arial"/>
        <family val="2"/>
      </rPr>
      <t>Non-controlling interests</t>
    </r>
    <rPh sb="0" eb="1">
      <t>ヒ</t>
    </rPh>
    <rPh sb="1" eb="3">
      <t>シハイ</t>
    </rPh>
    <rPh sb="3" eb="5">
      <t>カブヌシ</t>
    </rPh>
    <rPh sb="5" eb="7">
      <t>リエキ</t>
    </rPh>
    <phoneticPr fontId="18"/>
  </si>
  <si>
    <r>
      <rPr>
        <sz val="8"/>
        <color theme="1"/>
        <rFont val="游ゴシック"/>
        <family val="2"/>
        <charset val="128"/>
      </rPr>
      <t>25年</t>
    </r>
    <r>
      <rPr>
        <sz val="8"/>
        <color theme="1"/>
        <rFont val="Arial"/>
        <family val="2"/>
      </rPr>
      <t>3</t>
    </r>
    <r>
      <rPr>
        <sz val="8"/>
        <color theme="1"/>
        <rFont val="游ゴシック"/>
        <family val="2"/>
        <charset val="128"/>
      </rPr>
      <t>月期第２四半期において、海外事業セグメントの</t>
    </r>
    <r>
      <rPr>
        <sz val="8"/>
        <color theme="1"/>
        <rFont val="Arial"/>
        <family val="2"/>
      </rPr>
      <t>Fulham Shore</t>
    </r>
    <r>
      <rPr>
        <sz val="8"/>
        <color theme="1"/>
        <rFont val="游ゴシック"/>
        <family val="2"/>
        <charset val="128"/>
      </rPr>
      <t>の</t>
    </r>
    <r>
      <rPr>
        <sz val="8"/>
        <color theme="1"/>
        <rFont val="Arial"/>
        <family val="2"/>
      </rPr>
      <t>2024</t>
    </r>
    <r>
      <rPr>
        <sz val="8"/>
        <color theme="1"/>
        <rFont val="游ゴシック"/>
        <family val="2"/>
        <charset val="128"/>
      </rPr>
      <t>年</t>
    </r>
    <r>
      <rPr>
        <sz val="8"/>
        <color theme="1"/>
        <rFont val="Arial"/>
        <family val="2"/>
      </rPr>
      <t>3</t>
    </r>
    <r>
      <rPr>
        <sz val="8"/>
        <color theme="1"/>
        <rFont val="游ゴシック"/>
        <family val="2"/>
        <charset val="128"/>
      </rPr>
      <t>月期の通期および中間期の販売管理費および事業利益を見直しました。</t>
    </r>
    <rPh sb="2" eb="3">
      <t>ネン</t>
    </rPh>
    <rPh sb="4" eb="5">
      <t>ガツ</t>
    </rPh>
    <rPh sb="5" eb="6">
      <t>キ</t>
    </rPh>
    <phoneticPr fontId="18"/>
  </si>
  <si>
    <r>
      <rPr>
        <b/>
        <sz val="16"/>
        <color theme="1"/>
        <rFont val="Meiryo UI"/>
        <family val="3"/>
        <charset val="128"/>
      </rPr>
      <t>連結損益計算書　</t>
    </r>
    <r>
      <rPr>
        <sz val="16"/>
        <color theme="1"/>
        <rFont val="Arial"/>
        <family val="2"/>
      </rPr>
      <t>(IFRS)</t>
    </r>
    <r>
      <rPr>
        <b/>
        <sz val="16"/>
        <color theme="1"/>
        <rFont val="Meiryo UI"/>
        <family val="3"/>
        <charset val="128"/>
      </rPr>
      <t>　</t>
    </r>
    <r>
      <rPr>
        <sz val="16"/>
        <color theme="1"/>
        <rFont val="Meiryo UI"/>
        <family val="3"/>
        <charset val="128"/>
      </rPr>
      <t>　四半期会計期間　　</t>
    </r>
    <rPh sb="0" eb="2">
      <t>レンケツ</t>
    </rPh>
    <rPh sb="2" eb="4">
      <t>ソンエキ</t>
    </rPh>
    <rPh sb="4" eb="7">
      <t>ケイサンショ</t>
    </rPh>
    <rPh sb="16" eb="21">
      <t>シハンキカイケイ</t>
    </rPh>
    <rPh sb="21" eb="23">
      <t>キカン</t>
    </rPh>
    <phoneticPr fontId="18"/>
  </si>
  <si>
    <t>Consolidated Statements of Income       Quarterly period</t>
    <phoneticPr fontId="18"/>
  </si>
  <si>
    <r>
      <rPr>
        <b/>
        <sz val="11"/>
        <color theme="0"/>
        <rFont val="Meiryo UI"/>
        <family val="3"/>
        <charset val="128"/>
      </rPr>
      <t>四半期会計期間</t>
    </r>
    <r>
      <rPr>
        <b/>
        <sz val="11"/>
        <color theme="0"/>
        <rFont val="Arial"/>
        <family val="2"/>
      </rPr>
      <t xml:space="preserve">     Quarterly period</t>
    </r>
    <rPh sb="0" eb="3">
      <t>シハンキ</t>
    </rPh>
    <rPh sb="3" eb="5">
      <t>カイケイ</t>
    </rPh>
    <phoneticPr fontId="18"/>
  </si>
  <si>
    <r>
      <t>2015</t>
    </r>
    <r>
      <rPr>
        <b/>
        <sz val="11"/>
        <color theme="0"/>
        <rFont val="Meiryo UI"/>
        <family val="3"/>
        <charset val="128"/>
      </rPr>
      <t>年３月期</t>
    </r>
    <r>
      <rPr>
        <b/>
        <sz val="11"/>
        <color theme="0"/>
        <rFont val="Yu Gothic"/>
        <family val="2"/>
        <charset val="128"/>
      </rPr>
      <t>　</t>
    </r>
    <r>
      <rPr>
        <b/>
        <sz val="11"/>
        <color theme="0"/>
        <rFont val="Arial"/>
        <family val="2"/>
      </rPr>
      <t>FY3/2015</t>
    </r>
    <rPh sb="4" eb="5">
      <t>ネン</t>
    </rPh>
    <phoneticPr fontId="18"/>
  </si>
  <si>
    <r>
      <t>2016</t>
    </r>
    <r>
      <rPr>
        <b/>
        <sz val="11"/>
        <color theme="0"/>
        <rFont val="Meiryo UI"/>
        <family val="3"/>
        <charset val="128"/>
      </rPr>
      <t>年３月期</t>
    </r>
    <r>
      <rPr>
        <b/>
        <sz val="11"/>
        <color theme="0"/>
        <rFont val="Yu Gothic"/>
        <family val="2"/>
        <charset val="128"/>
      </rPr>
      <t>　</t>
    </r>
    <r>
      <rPr>
        <b/>
        <sz val="11"/>
        <color theme="0"/>
        <rFont val="Arial"/>
        <family val="2"/>
      </rPr>
      <t>FY3/2016</t>
    </r>
    <rPh sb="4" eb="5">
      <t>ネン</t>
    </rPh>
    <phoneticPr fontId="18"/>
  </si>
  <si>
    <r>
      <t>2017</t>
    </r>
    <r>
      <rPr>
        <b/>
        <sz val="11"/>
        <color theme="0"/>
        <rFont val="Meiryo UI"/>
        <family val="3"/>
        <charset val="128"/>
      </rPr>
      <t>年３月期</t>
    </r>
    <r>
      <rPr>
        <b/>
        <sz val="11"/>
        <color theme="0"/>
        <rFont val="Yu Gothic"/>
        <family val="2"/>
        <charset val="128"/>
      </rPr>
      <t>　</t>
    </r>
    <r>
      <rPr>
        <b/>
        <sz val="11"/>
        <color theme="0"/>
        <rFont val="Arial"/>
        <family val="2"/>
      </rPr>
      <t>FY3/2017</t>
    </r>
    <rPh sb="4" eb="5">
      <t>ネン</t>
    </rPh>
    <phoneticPr fontId="18"/>
  </si>
  <si>
    <r>
      <t>2018</t>
    </r>
    <r>
      <rPr>
        <b/>
        <sz val="11"/>
        <color theme="0"/>
        <rFont val="Meiryo UI"/>
        <family val="3"/>
        <charset val="128"/>
      </rPr>
      <t>年３月期</t>
    </r>
    <r>
      <rPr>
        <b/>
        <sz val="11"/>
        <color theme="0"/>
        <rFont val="Yu Gothic"/>
        <family val="2"/>
        <charset val="128"/>
      </rPr>
      <t>　</t>
    </r>
    <r>
      <rPr>
        <b/>
        <sz val="11"/>
        <color theme="0"/>
        <rFont val="Arial"/>
        <family val="2"/>
      </rPr>
      <t>FY3/2018</t>
    </r>
    <rPh sb="4" eb="5">
      <t>ネン</t>
    </rPh>
    <phoneticPr fontId="18"/>
  </si>
  <si>
    <r>
      <t>2019</t>
    </r>
    <r>
      <rPr>
        <b/>
        <sz val="11"/>
        <color theme="0"/>
        <rFont val="Meiryo UI"/>
        <family val="3"/>
        <charset val="128"/>
      </rPr>
      <t>年３月期</t>
    </r>
    <r>
      <rPr>
        <b/>
        <sz val="11"/>
        <color theme="0"/>
        <rFont val="Yu Gothic"/>
        <family val="2"/>
        <charset val="128"/>
      </rPr>
      <t>　</t>
    </r>
    <r>
      <rPr>
        <b/>
        <sz val="11"/>
        <color theme="0"/>
        <rFont val="Arial"/>
        <family val="2"/>
      </rPr>
      <t>FY3/2019</t>
    </r>
    <rPh sb="4" eb="5">
      <t>ネン</t>
    </rPh>
    <phoneticPr fontId="18"/>
  </si>
  <si>
    <r>
      <t>2020</t>
    </r>
    <r>
      <rPr>
        <b/>
        <sz val="11"/>
        <color theme="0"/>
        <rFont val="Meiryo UI"/>
        <family val="3"/>
        <charset val="128"/>
      </rPr>
      <t>年３月期</t>
    </r>
    <r>
      <rPr>
        <b/>
        <sz val="11"/>
        <color theme="0"/>
        <rFont val="Yu Gothic"/>
        <family val="2"/>
        <charset val="128"/>
      </rPr>
      <t>　</t>
    </r>
    <r>
      <rPr>
        <b/>
        <sz val="11"/>
        <color theme="0"/>
        <rFont val="Arial"/>
        <family val="2"/>
      </rPr>
      <t>FY3/2020</t>
    </r>
    <rPh sb="4" eb="5">
      <t>ネン</t>
    </rPh>
    <phoneticPr fontId="18"/>
  </si>
  <si>
    <r>
      <t>2021</t>
    </r>
    <r>
      <rPr>
        <b/>
        <sz val="11"/>
        <color theme="0"/>
        <rFont val="Meiryo UI"/>
        <family val="3"/>
        <charset val="128"/>
      </rPr>
      <t>年３月期</t>
    </r>
    <r>
      <rPr>
        <b/>
        <sz val="11"/>
        <color theme="0"/>
        <rFont val="Yu Gothic"/>
        <family val="2"/>
        <charset val="128"/>
      </rPr>
      <t>　</t>
    </r>
    <r>
      <rPr>
        <b/>
        <sz val="11"/>
        <color theme="0"/>
        <rFont val="Arial"/>
        <family val="2"/>
      </rPr>
      <t>FY3/2021</t>
    </r>
    <rPh sb="4" eb="5">
      <t>ネン</t>
    </rPh>
    <phoneticPr fontId="18"/>
  </si>
  <si>
    <r>
      <t>2022</t>
    </r>
    <r>
      <rPr>
        <b/>
        <sz val="11"/>
        <color theme="0"/>
        <rFont val="Meiryo UI"/>
        <family val="3"/>
        <charset val="128"/>
      </rPr>
      <t>年３月期</t>
    </r>
    <r>
      <rPr>
        <b/>
        <sz val="11"/>
        <color theme="0"/>
        <rFont val="Yu Gothic"/>
        <family val="2"/>
        <charset val="128"/>
      </rPr>
      <t>　</t>
    </r>
    <r>
      <rPr>
        <b/>
        <sz val="11"/>
        <color theme="0"/>
        <rFont val="Arial"/>
        <family val="2"/>
      </rPr>
      <t>FY3/22</t>
    </r>
    <rPh sb="4" eb="5">
      <t>ネン</t>
    </rPh>
    <phoneticPr fontId="18"/>
  </si>
  <si>
    <t>2023年３月期　FY3/2023</t>
    <rPh sb="4" eb="5">
      <t>ネン</t>
    </rPh>
    <phoneticPr fontId="18"/>
  </si>
  <si>
    <t>2024年３月期　FY3/2024</t>
  </si>
  <si>
    <r>
      <rPr>
        <sz val="10"/>
        <color theme="0"/>
        <rFont val="Meiryo UI"/>
        <family val="3"/>
        <charset val="128"/>
      </rPr>
      <t>第</t>
    </r>
    <r>
      <rPr>
        <sz val="10"/>
        <color theme="0"/>
        <rFont val="Arial"/>
        <family val="2"/>
      </rPr>
      <t>1</t>
    </r>
    <r>
      <rPr>
        <sz val="10"/>
        <color theme="0"/>
        <rFont val="Meiryo UI"/>
        <family val="3"/>
        <charset val="128"/>
      </rPr>
      <t>四半期</t>
    </r>
    <r>
      <rPr>
        <sz val="10"/>
        <color theme="0"/>
        <rFont val="Arial"/>
        <family val="2"/>
      </rPr>
      <t xml:space="preserve">
Q1</t>
    </r>
    <phoneticPr fontId="18"/>
  </si>
  <si>
    <r>
      <rPr>
        <sz val="10"/>
        <color theme="0"/>
        <rFont val="Meiryo UI"/>
        <family val="3"/>
        <charset val="128"/>
      </rPr>
      <t>第</t>
    </r>
    <r>
      <rPr>
        <sz val="10"/>
        <color theme="0"/>
        <rFont val="Arial"/>
        <family val="2"/>
      </rPr>
      <t>2</t>
    </r>
    <r>
      <rPr>
        <sz val="10"/>
        <color theme="0"/>
        <rFont val="Meiryo UI"/>
        <family val="3"/>
        <charset val="128"/>
      </rPr>
      <t>四半期</t>
    </r>
    <r>
      <rPr>
        <sz val="10"/>
        <color theme="0"/>
        <rFont val="Arial"/>
        <family val="2"/>
      </rPr>
      <t xml:space="preserve">
Q2</t>
    </r>
    <phoneticPr fontId="18"/>
  </si>
  <si>
    <r>
      <rPr>
        <sz val="10"/>
        <color theme="0"/>
        <rFont val="Meiryo UI"/>
        <family val="3"/>
        <charset val="128"/>
      </rPr>
      <t>第</t>
    </r>
    <r>
      <rPr>
        <sz val="10"/>
        <color theme="0"/>
        <rFont val="Arial"/>
        <family val="2"/>
      </rPr>
      <t>3</t>
    </r>
    <r>
      <rPr>
        <sz val="10"/>
        <color theme="0"/>
        <rFont val="Meiryo UI"/>
        <family val="3"/>
        <charset val="128"/>
      </rPr>
      <t>四半期</t>
    </r>
    <r>
      <rPr>
        <sz val="10"/>
        <color theme="0"/>
        <rFont val="Arial"/>
        <family val="2"/>
      </rPr>
      <t xml:space="preserve">
Q3</t>
    </r>
    <phoneticPr fontId="18"/>
  </si>
  <si>
    <r>
      <rPr>
        <sz val="10"/>
        <color theme="0"/>
        <rFont val="Meiryo UI"/>
        <family val="3"/>
        <charset val="128"/>
      </rPr>
      <t>第</t>
    </r>
    <r>
      <rPr>
        <sz val="10"/>
        <color theme="0"/>
        <rFont val="Arial"/>
        <family val="2"/>
      </rPr>
      <t>4</t>
    </r>
    <r>
      <rPr>
        <sz val="10"/>
        <color theme="0"/>
        <rFont val="Meiryo UI"/>
        <family val="3"/>
        <charset val="128"/>
      </rPr>
      <t>四半期</t>
    </r>
    <r>
      <rPr>
        <sz val="10"/>
        <color theme="0"/>
        <rFont val="Arial"/>
        <family val="2"/>
      </rPr>
      <t xml:space="preserve">
Q4</t>
    </r>
    <phoneticPr fontId="18"/>
  </si>
  <si>
    <t>ー</t>
    <phoneticPr fontId="18"/>
  </si>
  <si>
    <r>
      <t>25</t>
    </r>
    <r>
      <rPr>
        <sz val="8"/>
        <color theme="1"/>
        <rFont val="游ゴシック"/>
        <family val="2"/>
        <charset val="128"/>
      </rPr>
      <t>年</t>
    </r>
    <r>
      <rPr>
        <sz val="8"/>
        <color theme="1"/>
        <rFont val="Arial"/>
        <family val="2"/>
      </rPr>
      <t>3</t>
    </r>
    <r>
      <rPr>
        <sz val="8"/>
        <color theme="1"/>
        <rFont val="游ゴシック"/>
        <family val="2"/>
        <charset val="128"/>
      </rPr>
      <t>月期第２四半期において、海外事業セグメントの</t>
    </r>
    <r>
      <rPr>
        <sz val="8"/>
        <color theme="1"/>
        <rFont val="Arial"/>
        <family val="2"/>
      </rPr>
      <t>Fulham Shore</t>
    </r>
    <r>
      <rPr>
        <sz val="8"/>
        <color theme="1"/>
        <rFont val="游ゴシック"/>
        <family val="2"/>
        <charset val="128"/>
      </rPr>
      <t>の</t>
    </r>
    <r>
      <rPr>
        <sz val="8"/>
        <color theme="1"/>
        <rFont val="Arial"/>
        <family val="2"/>
      </rPr>
      <t>2024</t>
    </r>
    <r>
      <rPr>
        <sz val="8"/>
        <color theme="1"/>
        <rFont val="游ゴシック"/>
        <family val="2"/>
        <charset val="128"/>
      </rPr>
      <t>年</t>
    </r>
    <r>
      <rPr>
        <sz val="8"/>
        <color theme="1"/>
        <rFont val="Arial"/>
        <family val="2"/>
      </rPr>
      <t>3</t>
    </r>
    <r>
      <rPr>
        <sz val="8"/>
        <color theme="1"/>
        <rFont val="游ゴシック"/>
        <family val="2"/>
        <charset val="128"/>
      </rPr>
      <t>月期の通期および中間期の販売管理費および事業利益を見直しました。</t>
    </r>
    <phoneticPr fontId="18"/>
  </si>
  <si>
    <r>
      <rPr>
        <b/>
        <sz val="16"/>
        <color theme="1"/>
        <rFont val="ＭＳ ゴシック"/>
        <family val="3"/>
        <charset val="128"/>
      </rPr>
      <t>連結収益推移</t>
    </r>
    <r>
      <rPr>
        <b/>
        <sz val="16"/>
        <color theme="1"/>
        <rFont val="Arial"/>
        <family val="2"/>
      </rPr>
      <t>(IFRS)</t>
    </r>
    <r>
      <rPr>
        <b/>
        <sz val="16"/>
        <color theme="1"/>
        <rFont val="ＭＳ ゴシック"/>
        <family val="3"/>
        <charset val="128"/>
      </rPr>
      <t>　累計期間　　</t>
    </r>
    <rPh sb="0" eb="2">
      <t>レンケツ</t>
    </rPh>
    <rPh sb="13" eb="15">
      <t>ルイケイ</t>
    </rPh>
    <rPh sb="15" eb="17">
      <t>キカン</t>
    </rPh>
    <phoneticPr fontId="18"/>
  </si>
  <si>
    <r>
      <t>Consolidated Revenue and Profit</t>
    </r>
    <r>
      <rPr>
        <sz val="12"/>
        <color theme="1"/>
        <rFont val="游ゴシック"/>
        <family val="2"/>
        <charset val="128"/>
      </rPr>
      <t>　</t>
    </r>
    <r>
      <rPr>
        <sz val="12"/>
        <color theme="1"/>
        <rFont val="Arial"/>
        <family val="2"/>
      </rPr>
      <t>Cumulative Period</t>
    </r>
    <phoneticPr fontId="18"/>
  </si>
  <si>
    <t>下期
Q3-Q4</t>
  </si>
  <si>
    <r>
      <rPr>
        <b/>
        <sz val="11"/>
        <color theme="1"/>
        <rFont val="Meiryo UI"/>
        <family val="3"/>
        <charset val="128"/>
      </rPr>
      <t>売上収益</t>
    </r>
    <r>
      <rPr>
        <b/>
        <sz val="11"/>
        <color theme="1"/>
        <rFont val="Arial"/>
        <family val="3"/>
      </rPr>
      <t xml:space="preserve">
</t>
    </r>
    <r>
      <rPr>
        <b/>
        <sz val="11"/>
        <color theme="1"/>
        <rFont val="Arial"/>
        <family val="2"/>
      </rPr>
      <t>Revenue</t>
    </r>
    <rPh sb="0" eb="4">
      <t>ウリアゲシュウエキ</t>
    </rPh>
    <phoneticPr fontId="18"/>
  </si>
  <si>
    <r>
      <rPr>
        <sz val="11"/>
        <color theme="1"/>
        <rFont val="ＭＳ ゴシック"/>
        <family val="3"/>
        <charset val="128"/>
      </rPr>
      <t xml:space="preserve">人件費
</t>
    </r>
    <r>
      <rPr>
        <sz val="11"/>
        <color theme="1"/>
        <rFont val="Arial"/>
        <family val="2"/>
      </rPr>
      <t>Personnel expenses</t>
    </r>
    <phoneticPr fontId="18"/>
  </si>
  <si>
    <r>
      <rPr>
        <sz val="11"/>
        <color theme="1"/>
        <rFont val="ＭＳ ゴシック"/>
        <family val="3"/>
        <charset val="128"/>
      </rPr>
      <t xml:space="preserve">水道光熱費
</t>
    </r>
    <r>
      <rPr>
        <sz val="11"/>
        <color theme="1"/>
        <rFont val="Arial"/>
        <family val="2"/>
      </rPr>
      <t>Utilities expenses</t>
    </r>
    <phoneticPr fontId="18"/>
  </si>
  <si>
    <r>
      <rPr>
        <sz val="11"/>
        <color theme="1"/>
        <rFont val="ＭＳ ゴシック"/>
        <family val="3"/>
        <charset val="128"/>
      </rPr>
      <t xml:space="preserve">地代家賃
</t>
    </r>
    <r>
      <rPr>
        <sz val="11"/>
        <color theme="1"/>
        <rFont val="Arial"/>
        <family val="2"/>
      </rPr>
      <t>Rent expenses on land and buildings</t>
    </r>
    <phoneticPr fontId="18"/>
  </si>
  <si>
    <r>
      <rPr>
        <sz val="11"/>
        <color theme="1"/>
        <rFont val="Meiryo UI"/>
        <family val="3"/>
        <charset val="128"/>
      </rPr>
      <t>事業利益率　</t>
    </r>
    <r>
      <rPr>
        <sz val="11"/>
        <color theme="1"/>
        <rFont val="Arial"/>
        <family val="2"/>
      </rPr>
      <t>Business profit margin</t>
    </r>
    <rPh sb="0" eb="5">
      <t>ジギョウリエキリツ</t>
    </rPh>
    <phoneticPr fontId="18"/>
  </si>
  <si>
    <r>
      <rPr>
        <sz val="11"/>
        <color theme="1"/>
        <rFont val="Meiryo UI"/>
        <family val="2"/>
        <charset val="128"/>
      </rPr>
      <t xml:space="preserve">減損損失
</t>
    </r>
    <r>
      <rPr>
        <sz val="11"/>
        <color theme="1"/>
        <rFont val="Arial"/>
        <family val="2"/>
      </rPr>
      <t>Impairment loss</t>
    </r>
    <phoneticPr fontId="18"/>
  </si>
  <si>
    <r>
      <rPr>
        <sz val="11"/>
        <color theme="1"/>
        <rFont val="ＭＳ Ｐゴシック"/>
        <family val="3"/>
        <charset val="128"/>
      </rPr>
      <t xml:space="preserve">減価償却費及び償却費
</t>
    </r>
    <r>
      <rPr>
        <sz val="11"/>
        <color theme="1"/>
        <rFont val="Arial"/>
        <family val="2"/>
      </rPr>
      <t>Depreciation and amortization</t>
    </r>
    <phoneticPr fontId="18"/>
  </si>
  <si>
    <r>
      <rPr>
        <b/>
        <sz val="16"/>
        <color theme="1"/>
        <rFont val="ＭＳ ゴシック"/>
        <family val="3"/>
        <charset val="128"/>
      </rPr>
      <t>連結</t>
    </r>
    <r>
      <rPr>
        <b/>
        <sz val="16"/>
        <color theme="1"/>
        <rFont val="Arial"/>
        <family val="2"/>
      </rPr>
      <t xml:space="preserve"> </t>
    </r>
    <r>
      <rPr>
        <b/>
        <sz val="16"/>
        <color theme="1"/>
        <rFont val="ＭＳ ゴシック"/>
        <family val="3"/>
        <charset val="128"/>
      </rPr>
      <t>収益推移</t>
    </r>
    <r>
      <rPr>
        <b/>
        <sz val="16"/>
        <color theme="1"/>
        <rFont val="Arial"/>
        <family val="2"/>
      </rPr>
      <t>(IFRS)</t>
    </r>
    <r>
      <rPr>
        <b/>
        <sz val="16"/>
        <color theme="1"/>
        <rFont val="ＭＳ ゴシック"/>
        <family val="3"/>
        <charset val="128"/>
      </rPr>
      <t>　四半期会計期間　　</t>
    </r>
    <rPh sb="0" eb="2">
      <t>レンケツ</t>
    </rPh>
    <rPh sb="14" eb="19">
      <t>シハンキカイケイ</t>
    </rPh>
    <rPh sb="19" eb="21">
      <t>キカン</t>
    </rPh>
    <phoneticPr fontId="18"/>
  </si>
  <si>
    <t>Consolidated Revenue and Profit  Quarterly period</t>
    <phoneticPr fontId="18"/>
  </si>
  <si>
    <r>
      <rPr>
        <sz val="11"/>
        <color theme="1"/>
        <rFont val="Meiryo UI"/>
        <family val="3"/>
        <charset val="128"/>
      </rPr>
      <t>人件費</t>
    </r>
    <r>
      <rPr>
        <sz val="11"/>
        <color theme="1"/>
        <rFont val="ＭＳ ゴシック"/>
        <family val="3"/>
        <charset val="128"/>
      </rPr>
      <t xml:space="preserve">
</t>
    </r>
    <r>
      <rPr>
        <sz val="11"/>
        <color theme="1"/>
        <rFont val="Arial"/>
        <family val="2"/>
      </rPr>
      <t>Personnel expenses</t>
    </r>
    <phoneticPr fontId="18"/>
  </si>
  <si>
    <r>
      <rPr>
        <sz val="11"/>
        <color theme="1"/>
        <rFont val="Meiryo UI"/>
        <family val="3"/>
        <charset val="128"/>
      </rPr>
      <t>水道光熱費</t>
    </r>
    <r>
      <rPr>
        <sz val="11"/>
        <color theme="1"/>
        <rFont val="ＭＳ ゴシック"/>
        <family val="3"/>
        <charset val="128"/>
      </rPr>
      <t xml:space="preserve">
</t>
    </r>
    <r>
      <rPr>
        <sz val="11"/>
        <color theme="1"/>
        <rFont val="Arial"/>
        <family val="2"/>
      </rPr>
      <t>Utilities expenses</t>
    </r>
    <phoneticPr fontId="18"/>
  </si>
  <si>
    <r>
      <rPr>
        <sz val="11"/>
        <color theme="1"/>
        <rFont val="Meiryo UI"/>
        <family val="3"/>
        <charset val="128"/>
      </rPr>
      <t>地代家賃</t>
    </r>
    <r>
      <rPr>
        <sz val="11"/>
        <color theme="1"/>
        <rFont val="ＭＳ ゴシック"/>
        <family val="3"/>
        <charset val="128"/>
      </rPr>
      <t xml:space="preserve">
</t>
    </r>
    <r>
      <rPr>
        <sz val="11"/>
        <color theme="1"/>
        <rFont val="Arial"/>
        <family val="2"/>
      </rPr>
      <t>Rent expenses on land and buildings</t>
    </r>
    <phoneticPr fontId="18"/>
  </si>
  <si>
    <r>
      <rPr>
        <sz val="11"/>
        <color theme="1"/>
        <rFont val="Meiryo UI"/>
        <family val="3"/>
        <charset val="128"/>
      </rPr>
      <t>減価償却費及び償却費</t>
    </r>
    <r>
      <rPr>
        <sz val="11"/>
        <color theme="1"/>
        <rFont val="ＭＳ Ｐゴシック"/>
        <family val="3"/>
        <charset val="128"/>
      </rPr>
      <t xml:space="preserve">
</t>
    </r>
    <r>
      <rPr>
        <sz val="11"/>
        <color theme="1"/>
        <rFont val="Arial"/>
        <family val="2"/>
      </rPr>
      <t>Depreciation and amortization</t>
    </r>
    <phoneticPr fontId="18"/>
  </si>
  <si>
    <r>
      <rPr>
        <sz val="16"/>
        <color theme="1"/>
        <rFont val="ＭＳ ゴシック"/>
        <family val="3"/>
        <charset val="128"/>
      </rPr>
      <t>丸亀製麺セグメント 収益推移</t>
    </r>
    <r>
      <rPr>
        <sz val="16"/>
        <color theme="1"/>
        <rFont val="Arial"/>
        <family val="2"/>
      </rPr>
      <t>(IFRS)</t>
    </r>
    <r>
      <rPr>
        <sz val="16"/>
        <color theme="1"/>
        <rFont val="ＭＳ ゴシック"/>
        <family val="3"/>
        <charset val="128"/>
      </rPr>
      <t>　　累計期間　　</t>
    </r>
    <rPh sb="0" eb="4">
      <t>マルガメセイメン</t>
    </rPh>
    <rPh sb="22" eb="24">
      <t>ルイケイ</t>
    </rPh>
    <rPh sb="24" eb="26">
      <t>キカン</t>
    </rPh>
    <phoneticPr fontId="18"/>
  </si>
  <si>
    <t>Marugame Seimen Revenue and Profit  Cumulative period</t>
    <phoneticPr fontId="18"/>
  </si>
  <si>
    <r>
      <rPr>
        <sz val="16"/>
        <color theme="1"/>
        <rFont val="ＭＳ ゴシック"/>
        <family val="3"/>
        <charset val="128"/>
      </rPr>
      <t>丸亀製麺セグメント 収益推移</t>
    </r>
    <r>
      <rPr>
        <sz val="16"/>
        <color theme="1"/>
        <rFont val="Arial"/>
        <family val="2"/>
      </rPr>
      <t>(IFRS)</t>
    </r>
    <r>
      <rPr>
        <sz val="16"/>
        <color theme="1"/>
        <rFont val="ＭＳ ゴシック"/>
        <family val="3"/>
        <charset val="128"/>
      </rPr>
      <t>　　四半期会計期間　　</t>
    </r>
    <rPh sb="0" eb="4">
      <t>マルガメセイメン</t>
    </rPh>
    <rPh sb="25" eb="27">
      <t>カイケイ</t>
    </rPh>
    <rPh sb="27" eb="29">
      <t>キカン</t>
    </rPh>
    <phoneticPr fontId="18"/>
  </si>
  <si>
    <t>Marugame Seimen Revenue and Profit      Quarterly period</t>
    <phoneticPr fontId="18"/>
  </si>
  <si>
    <r>
      <t>2025</t>
    </r>
    <r>
      <rPr>
        <b/>
        <sz val="11"/>
        <color theme="0"/>
        <rFont val="ＭＳ ゴシック"/>
        <family val="3"/>
        <charset val="128"/>
      </rPr>
      <t>年３月期　　</t>
    </r>
    <r>
      <rPr>
        <b/>
        <sz val="11"/>
        <color theme="0"/>
        <rFont val="Arial"/>
        <family val="2"/>
      </rPr>
      <t>FY3/2025</t>
    </r>
    <rPh sb="4" eb="5">
      <t>ネン</t>
    </rPh>
    <rPh sb="6" eb="8">
      <t>ガツキ</t>
    </rPh>
    <phoneticPr fontId="18"/>
  </si>
  <si>
    <t>国内その他セグメント　収益推移(IFRS)　　累計期間　　</t>
    <rPh sb="0" eb="2">
      <t>コクナイ</t>
    </rPh>
    <rPh sb="4" eb="5">
      <t>タ</t>
    </rPh>
    <rPh sb="23" eb="25">
      <t>ルイケイ</t>
    </rPh>
    <rPh sb="25" eb="27">
      <t>キカン</t>
    </rPh>
    <phoneticPr fontId="18"/>
  </si>
  <si>
    <t>Other Domestic Revenue and Profit        Cumulative period</t>
    <phoneticPr fontId="18"/>
  </si>
  <si>
    <r>
      <rPr>
        <sz val="11"/>
        <color theme="1"/>
        <rFont val="Meiryo UI"/>
        <family val="3"/>
        <charset val="128"/>
      </rPr>
      <t>ずんどう屋</t>
    </r>
    <r>
      <rPr>
        <sz val="11"/>
        <color theme="1"/>
        <rFont val="Arial"/>
        <family val="2"/>
      </rPr>
      <t xml:space="preserve">
Zundo-ya</t>
    </r>
    <rPh sb="4" eb="5">
      <t>ヤ</t>
    </rPh>
    <phoneticPr fontId="18"/>
  </si>
  <si>
    <t>－</t>
  </si>
  <si>
    <r>
      <rPr>
        <sz val="11"/>
        <color theme="1"/>
        <rFont val="Meiryo UI"/>
        <family val="3"/>
        <charset val="128"/>
      </rPr>
      <t>コナズ珈琲</t>
    </r>
    <r>
      <rPr>
        <sz val="11"/>
        <color theme="1"/>
        <rFont val="Arial"/>
        <family val="2"/>
      </rPr>
      <t xml:space="preserve">
Kona’s Coffee</t>
    </r>
    <rPh sb="3" eb="5">
      <t>コーヒー</t>
    </rPh>
    <phoneticPr fontId="18"/>
  </si>
  <si>
    <r>
      <rPr>
        <sz val="11"/>
        <color theme="1"/>
        <rFont val="Meiryo UI"/>
        <family val="3"/>
        <charset val="128"/>
      </rPr>
      <t>その他業態</t>
    </r>
    <r>
      <rPr>
        <sz val="11"/>
        <color theme="1"/>
        <rFont val="ＭＳ Ｐゴシック"/>
        <family val="3"/>
        <charset val="128"/>
      </rPr>
      <t xml:space="preserve">
</t>
    </r>
    <r>
      <rPr>
        <sz val="11"/>
        <color theme="1"/>
        <rFont val="Arial"/>
        <family val="2"/>
      </rPr>
      <t>Other brands</t>
    </r>
    <rPh sb="2" eb="3">
      <t>タ</t>
    </rPh>
    <rPh sb="3" eb="5">
      <t>ギョウタイ</t>
    </rPh>
    <phoneticPr fontId="18"/>
  </si>
  <si>
    <t>－</t>
    <phoneticPr fontId="18"/>
  </si>
  <si>
    <t>国内その他セグメント　収益推移(IFRS)　　四半期会計期間　　</t>
    <rPh sb="0" eb="2">
      <t>コクナイ</t>
    </rPh>
    <rPh sb="4" eb="5">
      <t>タ</t>
    </rPh>
    <rPh sb="26" eb="28">
      <t>カイケイ</t>
    </rPh>
    <rPh sb="28" eb="30">
      <t>キカン</t>
    </rPh>
    <phoneticPr fontId="18"/>
  </si>
  <si>
    <t>Other Domestic Revenue and Profit        Quarterly period</t>
    <phoneticPr fontId="18"/>
  </si>
  <si>
    <r>
      <t xml:space="preserve">売上収益
</t>
    </r>
    <r>
      <rPr>
        <b/>
        <sz val="11"/>
        <color theme="1"/>
        <rFont val="Arial"/>
        <family val="2"/>
      </rPr>
      <t>Revenue</t>
    </r>
    <rPh sb="0" eb="4">
      <t>ウリアゲシュウエキ</t>
    </rPh>
    <phoneticPr fontId="18"/>
  </si>
  <si>
    <r>
      <t>ずんどう屋</t>
    </r>
    <r>
      <rPr>
        <sz val="11"/>
        <color theme="1"/>
        <rFont val="Arial"/>
        <family val="2"/>
      </rPr>
      <t xml:space="preserve">
Zundo-ya</t>
    </r>
    <rPh sb="4" eb="5">
      <t>ヤ</t>
    </rPh>
    <phoneticPr fontId="18"/>
  </si>
  <si>
    <r>
      <t>コナズ珈琲</t>
    </r>
    <r>
      <rPr>
        <sz val="11"/>
        <color theme="1"/>
        <rFont val="Arial"/>
        <family val="2"/>
      </rPr>
      <t xml:space="preserve">
Kona</t>
    </r>
    <r>
      <rPr>
        <sz val="11"/>
        <color theme="1"/>
        <rFont val="Meiryo UI"/>
        <family val="2"/>
        <charset val="128"/>
      </rPr>
      <t>’</t>
    </r>
    <r>
      <rPr>
        <sz val="11"/>
        <color theme="1"/>
        <rFont val="Arial"/>
        <family val="2"/>
      </rPr>
      <t>s Coffee</t>
    </r>
    <rPh sb="3" eb="5">
      <t>コーヒー</t>
    </rPh>
    <phoneticPr fontId="18"/>
  </si>
  <si>
    <r>
      <t>その他業態</t>
    </r>
    <r>
      <rPr>
        <sz val="11"/>
        <color theme="1"/>
        <rFont val="ＭＳ Ｐゴシック"/>
        <family val="3"/>
        <charset val="128"/>
      </rPr>
      <t xml:space="preserve">
</t>
    </r>
    <r>
      <rPr>
        <sz val="11"/>
        <color theme="1"/>
        <rFont val="Arial"/>
        <family val="2"/>
      </rPr>
      <t>Other brands</t>
    </r>
    <rPh sb="2" eb="3">
      <t>タ</t>
    </rPh>
    <rPh sb="3" eb="5">
      <t>ギョウタイ</t>
    </rPh>
    <phoneticPr fontId="18"/>
  </si>
  <si>
    <r>
      <t xml:space="preserve">事業利益
</t>
    </r>
    <r>
      <rPr>
        <b/>
        <sz val="11"/>
        <color theme="1"/>
        <rFont val="Arial"/>
        <family val="2"/>
      </rPr>
      <t>Business profit</t>
    </r>
    <rPh sb="0" eb="4">
      <t>ジギョウリエキ</t>
    </rPh>
    <phoneticPr fontId="18"/>
  </si>
  <si>
    <r>
      <t>事業利益率　</t>
    </r>
    <r>
      <rPr>
        <sz val="11"/>
        <color theme="1"/>
        <rFont val="Arial"/>
        <family val="2"/>
      </rPr>
      <t>Business profit margin</t>
    </r>
    <rPh sb="0" eb="5">
      <t>ジギョウリエキリツ</t>
    </rPh>
    <phoneticPr fontId="18"/>
  </si>
  <si>
    <r>
      <t xml:space="preserve">減損損失
</t>
    </r>
    <r>
      <rPr>
        <sz val="11"/>
        <color theme="1"/>
        <rFont val="Arial"/>
        <family val="2"/>
      </rPr>
      <t>Impairment loss</t>
    </r>
    <phoneticPr fontId="18"/>
  </si>
  <si>
    <r>
      <t>減価償却費及び償却費</t>
    </r>
    <r>
      <rPr>
        <sz val="11"/>
        <color theme="1"/>
        <rFont val="ＭＳ Ｐゴシック"/>
        <family val="3"/>
        <charset val="128"/>
      </rPr>
      <t xml:space="preserve">
</t>
    </r>
    <r>
      <rPr>
        <sz val="11"/>
        <color theme="1"/>
        <rFont val="Arial"/>
        <family val="2"/>
      </rPr>
      <t>Depreciation and amortization</t>
    </r>
    <phoneticPr fontId="18"/>
  </si>
  <si>
    <t>海外事業セグメント　収益推移(IFRS)　　累計期間　　</t>
    <rPh sb="0" eb="4">
      <t>カイガイジギョウ</t>
    </rPh>
    <rPh sb="22" eb="24">
      <t>ルイケイ</t>
    </rPh>
    <rPh sb="24" eb="26">
      <t>キカン</t>
    </rPh>
    <phoneticPr fontId="18"/>
  </si>
  <si>
    <t>Overseas Revenue and Profit        Cumulative period</t>
    <phoneticPr fontId="18"/>
  </si>
  <si>
    <r>
      <rPr>
        <sz val="11"/>
        <color theme="1"/>
        <rFont val="ＭＳ Ｐゴシック"/>
        <family val="2"/>
        <charset val="128"/>
      </rPr>
      <t>　</t>
    </r>
    <r>
      <rPr>
        <sz val="11"/>
        <color theme="1"/>
        <rFont val="Arial"/>
        <family val="2"/>
      </rPr>
      <t>Tam Jai</t>
    </r>
    <phoneticPr fontId="18"/>
  </si>
  <si>
    <r>
      <t xml:space="preserve">  </t>
    </r>
    <r>
      <rPr>
        <sz val="11"/>
        <color theme="1"/>
        <rFont val="Meiryo UI"/>
        <family val="3"/>
        <charset val="128"/>
      </rPr>
      <t>その他業態</t>
    </r>
    <r>
      <rPr>
        <sz val="11"/>
        <color theme="1"/>
        <rFont val="ＭＳ Ｐゴシック"/>
        <family val="2"/>
        <charset val="128"/>
      </rPr>
      <t xml:space="preserve">
</t>
    </r>
    <r>
      <rPr>
        <sz val="11"/>
        <color theme="1"/>
        <rFont val="Arial"/>
        <family val="2"/>
      </rPr>
      <t xml:space="preserve">  Other brands</t>
    </r>
    <rPh sb="4" eb="5">
      <t>タ</t>
    </rPh>
    <rPh sb="5" eb="7">
      <t>ギョウタイ</t>
    </rPh>
    <phoneticPr fontId="18"/>
  </si>
  <si>
    <t>海外事業セグメント　収益推移(IFRS)　　四半期会計期間　　</t>
    <rPh sb="0" eb="4">
      <t>カイガイジギョウ</t>
    </rPh>
    <rPh sb="22" eb="25">
      <t>シハンキ</t>
    </rPh>
    <rPh sb="25" eb="27">
      <t>カイケイ</t>
    </rPh>
    <rPh sb="27" eb="29">
      <t>キカン</t>
    </rPh>
    <phoneticPr fontId="18"/>
  </si>
  <si>
    <t>Overseas Revenue and Profit        Quarterly period</t>
    <phoneticPr fontId="18"/>
  </si>
  <si>
    <r>
      <rPr>
        <sz val="11"/>
        <color theme="1"/>
        <rFont val="Meiryo UI"/>
        <family val="3"/>
        <charset val="128"/>
      </rPr>
      <t>　その他業態</t>
    </r>
    <r>
      <rPr>
        <sz val="11"/>
        <color theme="1"/>
        <rFont val="ＭＳ Ｐゴシック"/>
        <family val="3"/>
        <charset val="128"/>
      </rPr>
      <t xml:space="preserve">
</t>
    </r>
    <r>
      <rPr>
        <sz val="11"/>
        <color theme="1"/>
        <rFont val="Arial"/>
        <family val="2"/>
      </rPr>
      <t xml:space="preserve">  Other brands</t>
    </r>
    <rPh sb="3" eb="4">
      <t>タ</t>
    </rPh>
    <rPh sb="4" eb="6">
      <t>ギョウタイ</t>
    </rPh>
    <phoneticPr fontId="18"/>
  </si>
  <si>
    <r>
      <rPr>
        <sz val="11"/>
        <color theme="1"/>
        <rFont val="Meiryo UI"/>
        <family val="3"/>
        <charset val="128"/>
      </rPr>
      <t>事業利益率</t>
    </r>
    <r>
      <rPr>
        <sz val="11"/>
        <color theme="1"/>
        <rFont val="Arial"/>
        <family val="3"/>
      </rPr>
      <t>Business profit margin</t>
    </r>
    <rPh sb="0" eb="5">
      <t>ジギョウリエキリツ</t>
    </rPh>
    <phoneticPr fontId="18"/>
  </si>
  <si>
    <r>
      <rPr>
        <b/>
        <sz val="16"/>
        <color theme="1"/>
        <rFont val="Meiryo UI"/>
        <family val="3"/>
        <charset val="128"/>
      </rPr>
      <t>調整額</t>
    </r>
    <r>
      <rPr>
        <sz val="16"/>
        <color theme="1"/>
        <rFont val="Meiryo UI"/>
        <family val="3"/>
        <charset val="128"/>
      </rPr>
      <t>推移</t>
    </r>
    <r>
      <rPr>
        <sz val="16"/>
        <color theme="1"/>
        <rFont val="Arial"/>
        <family val="3"/>
      </rPr>
      <t>(IF</t>
    </r>
    <r>
      <rPr>
        <sz val="16"/>
        <color theme="1"/>
        <rFont val="Arial"/>
        <family val="2"/>
      </rPr>
      <t>RS)</t>
    </r>
    <r>
      <rPr>
        <sz val="16"/>
        <color theme="1"/>
        <rFont val="Meiryo UI"/>
        <family val="3"/>
        <charset val="128"/>
      </rPr>
      <t>　　累計期間　　</t>
    </r>
    <rPh sb="0" eb="3">
      <t>チョウセイガク</t>
    </rPh>
    <rPh sb="3" eb="5">
      <t>スイイ</t>
    </rPh>
    <rPh sb="13" eb="15">
      <t>ルイケイ</t>
    </rPh>
    <rPh sb="15" eb="17">
      <t>キカン</t>
    </rPh>
    <phoneticPr fontId="18"/>
  </si>
  <si>
    <t>Adjustments     Cumulative period</t>
    <phoneticPr fontId="18"/>
  </si>
  <si>
    <r>
      <rPr>
        <sz val="11"/>
        <color indexed="8"/>
        <rFont val="ＭＳ Ｐゴシック"/>
        <family val="3"/>
        <charset val="128"/>
      </rPr>
      <t>－</t>
    </r>
    <phoneticPr fontId="18"/>
  </si>
  <si>
    <r>
      <rPr>
        <sz val="11"/>
        <color indexed="8"/>
        <rFont val="ＭＳ Ｐゴシック"/>
        <family val="3"/>
        <charset val="128"/>
      </rPr>
      <t>－</t>
    </r>
  </si>
  <si>
    <r>
      <rPr>
        <b/>
        <sz val="16"/>
        <color theme="1"/>
        <rFont val="Meiryo UI"/>
        <family val="3"/>
        <charset val="128"/>
      </rPr>
      <t>調整額</t>
    </r>
    <r>
      <rPr>
        <sz val="16"/>
        <color theme="1"/>
        <rFont val="Meiryo UI"/>
        <family val="3"/>
        <charset val="128"/>
      </rPr>
      <t>推移</t>
    </r>
    <r>
      <rPr>
        <sz val="16"/>
        <color theme="1"/>
        <rFont val="Arial"/>
        <family val="3"/>
      </rPr>
      <t>(IF</t>
    </r>
    <r>
      <rPr>
        <sz val="16"/>
        <color theme="1"/>
        <rFont val="Arial"/>
        <family val="2"/>
      </rPr>
      <t>RS)</t>
    </r>
    <r>
      <rPr>
        <sz val="16"/>
        <color theme="1"/>
        <rFont val="Meiryo UI"/>
        <family val="3"/>
        <charset val="128"/>
      </rPr>
      <t>　　四半期会計期間　　</t>
    </r>
    <rPh sb="0" eb="3">
      <t>チョウセイガク</t>
    </rPh>
    <rPh sb="3" eb="5">
      <t>スイイ</t>
    </rPh>
    <rPh sb="13" eb="16">
      <t>シハンキ</t>
    </rPh>
    <rPh sb="16" eb="18">
      <t>カイケイ</t>
    </rPh>
    <rPh sb="18" eb="20">
      <t>キカン</t>
    </rPh>
    <phoneticPr fontId="18"/>
  </si>
  <si>
    <t>Adjustments       Quarterly period</t>
    <phoneticPr fontId="18"/>
  </si>
  <si>
    <t>年</t>
    <rPh sb="0" eb="1">
      <t>ネン</t>
    </rPh>
    <phoneticPr fontId="18"/>
  </si>
  <si>
    <t>Q</t>
    <phoneticPr fontId="18"/>
  </si>
  <si>
    <t>FX選択用プロジェクト</t>
  </si>
  <si>
    <t>会計基準</t>
    <rPh sb="0" eb="4">
      <t>カイケイキジュン</t>
    </rPh>
    <phoneticPr fontId="21"/>
  </si>
  <si>
    <t>組替種別</t>
    <rPh sb="0" eb="2">
      <t>クミカエ</t>
    </rPh>
    <rPh sb="2" eb="4">
      <t>シュベツ</t>
    </rPh>
    <phoneticPr fontId="21"/>
  </si>
  <si>
    <t>00</t>
    <phoneticPr fontId="18"/>
  </si>
  <si>
    <t>プロジェクト(コード)</t>
  </si>
  <si>
    <t>プロジェクト(名称)</t>
  </si>
  <si>
    <t>勘定科目(コード)</t>
  </si>
  <si>
    <t>勘定科目(名称)</t>
  </si>
  <si>
    <t>当期連結金額</t>
  </si>
  <si>
    <t>1502014406</t>
    <phoneticPr fontId="18"/>
  </si>
  <si>
    <t>2014年6月_第1四半期（IFRS)</t>
    <phoneticPr fontId="18"/>
  </si>
  <si>
    <t>9004000</t>
    <phoneticPr fontId="18"/>
  </si>
  <si>
    <t>売上収益-IFRS</t>
    <phoneticPr fontId="18"/>
  </si>
  <si>
    <t>9004100</t>
    <phoneticPr fontId="18"/>
  </si>
  <si>
    <t>売上原価-IFRS</t>
    <phoneticPr fontId="18"/>
  </si>
  <si>
    <t>9004200</t>
    <phoneticPr fontId="18"/>
  </si>
  <si>
    <t>売上総利益-IFRS</t>
    <phoneticPr fontId="18"/>
  </si>
  <si>
    <t>9004300</t>
    <phoneticPr fontId="18"/>
  </si>
  <si>
    <t>販売費及び一般管理費-IFRS</t>
    <phoneticPr fontId="18"/>
  </si>
  <si>
    <t>9004400</t>
    <phoneticPr fontId="18"/>
  </si>
  <si>
    <t>減損損失-IFRS</t>
    <phoneticPr fontId="18"/>
  </si>
  <si>
    <t>9004500</t>
    <phoneticPr fontId="18"/>
  </si>
  <si>
    <t>その他の営業収益-IFRS</t>
    <phoneticPr fontId="18"/>
  </si>
  <si>
    <t>9004600</t>
    <phoneticPr fontId="18"/>
  </si>
  <si>
    <t>その他の営業費用-IFRS</t>
    <phoneticPr fontId="18"/>
  </si>
  <si>
    <t>9004700</t>
    <phoneticPr fontId="18"/>
  </si>
  <si>
    <t>営業利益-IFRS</t>
    <phoneticPr fontId="18"/>
  </si>
  <si>
    <t>9004800</t>
    <phoneticPr fontId="18"/>
  </si>
  <si>
    <t>金融収益-IFRS</t>
    <phoneticPr fontId="18"/>
  </si>
  <si>
    <t>9004900</t>
    <phoneticPr fontId="18"/>
  </si>
  <si>
    <t>金融費用-IFRS</t>
    <phoneticPr fontId="18"/>
  </si>
  <si>
    <t>9005000</t>
    <phoneticPr fontId="18"/>
  </si>
  <si>
    <t>金融収益・費用純額-IFRS</t>
    <phoneticPr fontId="18"/>
  </si>
  <si>
    <t>9005100</t>
    <phoneticPr fontId="18"/>
  </si>
  <si>
    <t>持分法による投資損益-IFRS</t>
    <phoneticPr fontId="18"/>
  </si>
  <si>
    <t>9005200</t>
    <phoneticPr fontId="18"/>
  </si>
  <si>
    <t>税引前利益-IFRS</t>
    <phoneticPr fontId="18"/>
  </si>
  <si>
    <t>9005300</t>
    <phoneticPr fontId="18"/>
  </si>
  <si>
    <t>法人所得税費用-IFRS</t>
    <phoneticPr fontId="18"/>
  </si>
  <si>
    <t>9005400</t>
    <phoneticPr fontId="18"/>
  </si>
  <si>
    <t>当期利益-IFRS</t>
    <phoneticPr fontId="18"/>
  </si>
  <si>
    <t>9794500</t>
    <phoneticPr fontId="18"/>
  </si>
  <si>
    <t>少数株主損益(控除)</t>
    <phoneticPr fontId="18"/>
  </si>
  <si>
    <t>1502014409</t>
    <phoneticPr fontId="18"/>
  </si>
  <si>
    <t>2014年9月_第2四半期（IFRS)</t>
    <phoneticPr fontId="18"/>
  </si>
  <si>
    <t>1502014412</t>
    <phoneticPr fontId="18"/>
  </si>
  <si>
    <t>2014年12月_第3四半期（IFRS)</t>
    <phoneticPr fontId="18"/>
  </si>
  <si>
    <t>1502014503</t>
    <phoneticPr fontId="18"/>
  </si>
  <si>
    <t>2014年3月_年次(IFRS)</t>
    <phoneticPr fontId="18"/>
  </si>
  <si>
    <t>1502015406</t>
    <phoneticPr fontId="18"/>
  </si>
  <si>
    <t>2015年6月_第1四半期（IFRS)</t>
    <phoneticPr fontId="18"/>
  </si>
  <si>
    <t>1502015409</t>
    <phoneticPr fontId="18"/>
  </si>
  <si>
    <t>2015年9月_第2四半期（IFRS)</t>
    <phoneticPr fontId="18"/>
  </si>
  <si>
    <t>1502015412</t>
    <phoneticPr fontId="18"/>
  </si>
  <si>
    <t>2015年12月_第3四半期（IFRS)</t>
    <phoneticPr fontId="18"/>
  </si>
  <si>
    <t>1502015503</t>
    <phoneticPr fontId="18"/>
  </si>
  <si>
    <t>2015年3月_年次（IFRS)</t>
    <phoneticPr fontId="18"/>
  </si>
  <si>
    <t>1502016406</t>
    <phoneticPr fontId="18"/>
  </si>
  <si>
    <t>2016年6月_第1四半期（IFRS)</t>
    <phoneticPr fontId="18"/>
  </si>
  <si>
    <t>1502016409</t>
    <phoneticPr fontId="18"/>
  </si>
  <si>
    <t>2016年9月_第2四半期（IFRS)</t>
    <phoneticPr fontId="18"/>
  </si>
  <si>
    <t>1502016412</t>
    <phoneticPr fontId="18"/>
  </si>
  <si>
    <t>2016年12月_第3四半期（IFRS)</t>
    <phoneticPr fontId="18"/>
  </si>
  <si>
    <t>1502016503</t>
    <phoneticPr fontId="18"/>
  </si>
  <si>
    <t>2016年3月_年次（IFRS)</t>
    <phoneticPr fontId="18"/>
  </si>
  <si>
    <t>1502017406</t>
    <phoneticPr fontId="18"/>
  </si>
  <si>
    <t>2017年6月_第1四半期（IFRS)</t>
    <phoneticPr fontId="18"/>
  </si>
  <si>
    <t>1502017409</t>
    <phoneticPr fontId="18"/>
  </si>
  <si>
    <t>2017年9月_第2四半期（IFRS)</t>
    <phoneticPr fontId="18"/>
  </si>
  <si>
    <t>1502017412</t>
    <phoneticPr fontId="18"/>
  </si>
  <si>
    <t>2017年12月_第3四半期（IFRS)</t>
    <phoneticPr fontId="18"/>
  </si>
  <si>
    <t>1502017503</t>
    <phoneticPr fontId="18"/>
  </si>
  <si>
    <t>【修正前】2017年3月_年次（IFRS)</t>
    <phoneticPr fontId="18"/>
  </si>
  <si>
    <t>1502018406</t>
    <phoneticPr fontId="18"/>
  </si>
  <si>
    <t>2018年6月_第1四半期（IFRS)</t>
    <phoneticPr fontId="18"/>
  </si>
  <si>
    <t>1502018409</t>
    <phoneticPr fontId="18"/>
  </si>
  <si>
    <t>2018年9月_第2四半期（IFRS)</t>
    <phoneticPr fontId="18"/>
  </si>
  <si>
    <t>1502018412</t>
    <phoneticPr fontId="18"/>
  </si>
  <si>
    <t>2018年12月_第3四半期（IFRS)</t>
    <phoneticPr fontId="18"/>
  </si>
  <si>
    <t>1502018503</t>
    <phoneticPr fontId="18"/>
  </si>
  <si>
    <t>2018年3月_年次（IFRS)</t>
    <phoneticPr fontId="18"/>
  </si>
  <si>
    <t>1502019406</t>
    <phoneticPr fontId="18"/>
  </si>
  <si>
    <t>2019年6月_第1四半期（IFRS)</t>
    <phoneticPr fontId="18"/>
  </si>
  <si>
    <t>1502019409</t>
    <phoneticPr fontId="18"/>
  </si>
  <si>
    <t>2019年9月_第2四半期（IFRS)</t>
    <phoneticPr fontId="18"/>
  </si>
  <si>
    <t>1502019412</t>
    <phoneticPr fontId="18"/>
  </si>
  <si>
    <t>2019年12月_第3四半期（IFRS)</t>
    <phoneticPr fontId="18"/>
  </si>
  <si>
    <t>1502019503</t>
    <phoneticPr fontId="18"/>
  </si>
  <si>
    <t>2019年3月_年次（IFRS)</t>
    <phoneticPr fontId="18"/>
  </si>
  <si>
    <t>1502020406</t>
    <phoneticPr fontId="18"/>
  </si>
  <si>
    <t>2020年6月_第1四半期（IFRS)</t>
    <phoneticPr fontId="18"/>
  </si>
  <si>
    <t>1502020409</t>
    <phoneticPr fontId="18"/>
  </si>
  <si>
    <t>2020年9月_第2四半期（IFRS)</t>
    <phoneticPr fontId="18"/>
  </si>
  <si>
    <t>1502020412</t>
    <phoneticPr fontId="18"/>
  </si>
  <si>
    <t>2020年12月_第3四半期（IFRS)</t>
    <phoneticPr fontId="18"/>
  </si>
  <si>
    <t>1502020503</t>
    <phoneticPr fontId="18"/>
  </si>
  <si>
    <t>2020年3月_年次（IFRS)</t>
    <phoneticPr fontId="18"/>
  </si>
  <si>
    <t>1502021406</t>
    <phoneticPr fontId="18"/>
  </si>
  <si>
    <t>2021年6月_第1四半期（IFRS)</t>
    <phoneticPr fontId="18"/>
  </si>
  <si>
    <t>1502021409</t>
    <phoneticPr fontId="18"/>
  </si>
  <si>
    <t>2021年9月_第2四半期（IFRS)</t>
    <phoneticPr fontId="18"/>
  </si>
  <si>
    <t>1502021412</t>
    <phoneticPr fontId="18"/>
  </si>
  <si>
    <t>2021年12月_第3四半期（IFRS)</t>
    <phoneticPr fontId="18"/>
  </si>
  <si>
    <t>1502021503</t>
    <phoneticPr fontId="18"/>
  </si>
  <si>
    <t>2021年3月_年次（IFRS)</t>
    <phoneticPr fontId="18"/>
  </si>
  <si>
    <t>1502022406</t>
    <phoneticPr fontId="18"/>
  </si>
  <si>
    <t>2022年6月_第1四半期（IFRS)</t>
    <phoneticPr fontId="18"/>
  </si>
  <si>
    <t>1502022409</t>
    <phoneticPr fontId="18"/>
  </si>
  <si>
    <t>2022年9月_第2四半期（IFRS)</t>
    <phoneticPr fontId="18"/>
  </si>
  <si>
    <t>1502022412</t>
    <phoneticPr fontId="18"/>
  </si>
  <si>
    <t>2022年12月_第3四半期（IFRS)</t>
    <phoneticPr fontId="18"/>
  </si>
  <si>
    <t>1502022503</t>
    <phoneticPr fontId="18"/>
  </si>
  <si>
    <t>2022年3月_年次（IFRS)</t>
    <phoneticPr fontId="18"/>
  </si>
  <si>
    <t>1502023503</t>
    <phoneticPr fontId="18"/>
  </si>
  <si>
    <t>2023年3月_年次（IFRS)</t>
    <phoneticPr fontId="18"/>
  </si>
  <si>
    <t xml:space="preserve">  Marugame</t>
    <phoneticPr fontId="18"/>
  </si>
  <si>
    <t xml:space="preserve">  Fulham</t>
    <phoneticPr fontId="18"/>
  </si>
  <si>
    <t xml:space="preserve">  Marugame</t>
  </si>
  <si>
    <t xml:space="preserve">  Fulham</t>
  </si>
  <si>
    <r>
      <t>2026</t>
    </r>
    <r>
      <rPr>
        <b/>
        <sz val="11"/>
        <color theme="0"/>
        <rFont val="ＭＳ ゴシック"/>
        <family val="3"/>
        <charset val="128"/>
      </rPr>
      <t>年３月期　　</t>
    </r>
    <r>
      <rPr>
        <b/>
        <sz val="11"/>
        <color theme="0"/>
        <rFont val="Arial"/>
        <family val="2"/>
      </rPr>
      <t>FY3/2026</t>
    </r>
    <rPh sb="4" eb="5">
      <t>ネン</t>
    </rPh>
    <rPh sb="6" eb="8">
      <t>ガツキ</t>
    </rPh>
    <phoneticPr fontId="18"/>
  </si>
  <si>
    <r>
      <t>2025</t>
    </r>
    <r>
      <rPr>
        <b/>
        <sz val="11"/>
        <color theme="0"/>
        <rFont val="ＭＳ ゴシック"/>
        <family val="3"/>
        <charset val="128"/>
      </rPr>
      <t>年３月期　</t>
    </r>
    <r>
      <rPr>
        <b/>
        <sz val="11"/>
        <color theme="0"/>
        <rFont val="Arial"/>
        <family val="2"/>
      </rPr>
      <t>FY3/2025</t>
    </r>
    <rPh sb="4" eb="5">
      <t>ネン</t>
    </rPh>
    <phoneticPr fontId="18"/>
  </si>
  <si>
    <r>
      <t>2026</t>
    </r>
    <r>
      <rPr>
        <b/>
        <sz val="11"/>
        <color theme="0"/>
        <rFont val="ＭＳ ゴシック"/>
        <family val="3"/>
        <charset val="128"/>
      </rPr>
      <t>年３月期　</t>
    </r>
    <r>
      <rPr>
        <b/>
        <sz val="11"/>
        <color theme="0"/>
        <rFont val="Arial"/>
        <family val="2"/>
      </rPr>
      <t>FY3/2026</t>
    </r>
    <phoneticPr fontId="18"/>
  </si>
  <si>
    <r>
      <t>2015</t>
    </r>
    <r>
      <rPr>
        <b/>
        <sz val="11"/>
        <color theme="0"/>
        <rFont val="ＭＳ ゴシック"/>
        <family val="3"/>
        <charset val="128"/>
      </rPr>
      <t>年３月期　　</t>
    </r>
    <r>
      <rPr>
        <b/>
        <sz val="11"/>
        <color theme="0"/>
        <rFont val="Arial"/>
        <family val="2"/>
      </rPr>
      <t>FY3/2015</t>
    </r>
    <rPh sb="4" eb="5">
      <t>ネン</t>
    </rPh>
    <rPh sb="6" eb="8">
      <t>ガツキ</t>
    </rPh>
    <phoneticPr fontId="18"/>
  </si>
  <si>
    <r>
      <t>2016</t>
    </r>
    <r>
      <rPr>
        <b/>
        <sz val="11"/>
        <color theme="0"/>
        <rFont val="ＭＳ ゴシック"/>
        <family val="3"/>
        <charset val="128"/>
      </rPr>
      <t>年３月期　　</t>
    </r>
    <r>
      <rPr>
        <b/>
        <sz val="11"/>
        <color theme="0"/>
        <rFont val="Arial"/>
        <family val="2"/>
      </rPr>
      <t>FY3/2016</t>
    </r>
    <rPh sb="4" eb="5">
      <t>ネン</t>
    </rPh>
    <rPh sb="6" eb="8">
      <t>ガツキ</t>
    </rPh>
    <phoneticPr fontId="18"/>
  </si>
  <si>
    <r>
      <t>2017</t>
    </r>
    <r>
      <rPr>
        <b/>
        <sz val="11"/>
        <color theme="0"/>
        <rFont val="ＭＳ ゴシック"/>
        <family val="3"/>
        <charset val="128"/>
      </rPr>
      <t>年３月期　　</t>
    </r>
    <r>
      <rPr>
        <b/>
        <sz val="11"/>
        <color theme="0"/>
        <rFont val="Arial"/>
        <family val="2"/>
      </rPr>
      <t>FY3/2017</t>
    </r>
    <rPh sb="4" eb="5">
      <t>ネン</t>
    </rPh>
    <rPh sb="6" eb="8">
      <t>ガツキ</t>
    </rPh>
    <phoneticPr fontId="18"/>
  </si>
  <si>
    <r>
      <t>2018</t>
    </r>
    <r>
      <rPr>
        <b/>
        <sz val="11"/>
        <color theme="0"/>
        <rFont val="ＭＳ ゴシック"/>
        <family val="3"/>
        <charset val="128"/>
      </rPr>
      <t>年３月期　　</t>
    </r>
    <r>
      <rPr>
        <b/>
        <sz val="11"/>
        <color theme="0"/>
        <rFont val="Arial"/>
        <family val="2"/>
      </rPr>
      <t>FY3/2018</t>
    </r>
    <rPh sb="4" eb="5">
      <t>ネン</t>
    </rPh>
    <rPh sb="6" eb="8">
      <t>ガツキ</t>
    </rPh>
    <phoneticPr fontId="18"/>
  </si>
  <si>
    <r>
      <t>2019</t>
    </r>
    <r>
      <rPr>
        <b/>
        <sz val="11"/>
        <color theme="0"/>
        <rFont val="ＭＳ ゴシック"/>
        <family val="3"/>
        <charset val="128"/>
      </rPr>
      <t>年３月期　　</t>
    </r>
    <r>
      <rPr>
        <b/>
        <sz val="11"/>
        <color theme="0"/>
        <rFont val="Arial"/>
        <family val="2"/>
      </rPr>
      <t>FY3/2019</t>
    </r>
    <rPh sb="4" eb="5">
      <t>ネン</t>
    </rPh>
    <rPh sb="6" eb="8">
      <t>ガツキ</t>
    </rPh>
    <phoneticPr fontId="18"/>
  </si>
  <si>
    <r>
      <t>2020</t>
    </r>
    <r>
      <rPr>
        <b/>
        <sz val="11"/>
        <color theme="0"/>
        <rFont val="ＭＳ ゴシック"/>
        <family val="3"/>
        <charset val="128"/>
      </rPr>
      <t>年３月期　　</t>
    </r>
    <r>
      <rPr>
        <b/>
        <sz val="11"/>
        <color theme="0"/>
        <rFont val="Arial"/>
        <family val="2"/>
      </rPr>
      <t>FY3/2020</t>
    </r>
    <rPh sb="4" eb="5">
      <t>ネン</t>
    </rPh>
    <rPh sb="6" eb="8">
      <t>ガツキ</t>
    </rPh>
    <phoneticPr fontId="18"/>
  </si>
  <si>
    <r>
      <t>2021</t>
    </r>
    <r>
      <rPr>
        <b/>
        <sz val="11"/>
        <color theme="0"/>
        <rFont val="ＭＳ ゴシック"/>
        <family val="3"/>
        <charset val="128"/>
      </rPr>
      <t>年３月期　　</t>
    </r>
    <r>
      <rPr>
        <b/>
        <sz val="11"/>
        <color theme="0"/>
        <rFont val="Arial"/>
        <family val="2"/>
      </rPr>
      <t>FY3/2021</t>
    </r>
    <rPh sb="4" eb="5">
      <t>ネン</t>
    </rPh>
    <rPh sb="6" eb="8">
      <t>ガツキ</t>
    </rPh>
    <phoneticPr fontId="18"/>
  </si>
  <si>
    <r>
      <t>2024</t>
    </r>
    <r>
      <rPr>
        <b/>
        <sz val="11"/>
        <color theme="0"/>
        <rFont val="ＭＳ ゴシック"/>
        <family val="3"/>
        <charset val="128"/>
      </rPr>
      <t>年３月期　　</t>
    </r>
    <r>
      <rPr>
        <b/>
        <sz val="11"/>
        <color theme="0"/>
        <rFont val="Arial"/>
        <family val="2"/>
      </rPr>
      <t>FY3/2024</t>
    </r>
    <rPh sb="4" eb="5">
      <t>ネン</t>
    </rPh>
    <rPh sb="6" eb="8">
      <t>ガツキ</t>
    </rPh>
    <phoneticPr fontId="18"/>
  </si>
  <si>
    <r>
      <t>2027</t>
    </r>
    <r>
      <rPr>
        <b/>
        <sz val="11"/>
        <color theme="0"/>
        <rFont val="ＭＳ ゴシック"/>
        <family val="3"/>
        <charset val="128"/>
      </rPr>
      <t>年３月期　</t>
    </r>
    <r>
      <rPr>
        <b/>
        <sz val="11"/>
        <color theme="0"/>
        <rFont val="Arial"/>
        <family val="2"/>
      </rPr>
      <t>FY3/2027</t>
    </r>
    <phoneticPr fontId="18"/>
  </si>
  <si>
    <r>
      <t>2027</t>
    </r>
    <r>
      <rPr>
        <b/>
        <sz val="11"/>
        <color theme="0"/>
        <rFont val="ＭＳ ゴシック"/>
        <family val="3"/>
        <charset val="128"/>
      </rPr>
      <t>年３月期　　</t>
    </r>
    <r>
      <rPr>
        <b/>
        <sz val="11"/>
        <color theme="0"/>
        <rFont val="Arial"/>
        <family val="2"/>
      </rPr>
      <t>FY3/2027</t>
    </r>
    <rPh sb="4" eb="5">
      <t>ネン</t>
    </rPh>
    <rPh sb="6" eb="8">
      <t>ガツキ</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</si>
</sst>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76" formatCode="#,##0,,;[Red]\△#,##0,,;&quot;－&quot;"/>
    <numFmt numFmtId="177" formatCode="0.0%"/>
    <numFmt numFmtId="178" formatCode="#,##0,,;[Black]\-#,##0,,;&quot;－&quot;"/>
    <numFmt numFmtId="179" formatCode="0_ "/>
    <numFmt numFmtId="180" formatCode="#,##0_ "/>
    <numFmt numFmtId="181" formatCode="#,##0,,"/>
  </numFmts>
  <fonts count="68">
    <font>
      <sz val="11"/>
      <color theme="1"/>
      <name val="ＭＳ Ｐゴシック"/>
      <family val="2"/>
      <charset val="128"/>
    </font>
    <font>
      <sz val="11"/>
      <color theme="1"/>
      <name val="ＭＳ Ｐゴシック"/>
      <family val="2"/>
      <charset val="128"/>
    </font>
    <font>
      <sz val="18"/>
      <color theme="3"/>
      <name val="游ゴシック Light"/>
      <family val="2"/>
      <charset val="128"/>
      <scheme val="major"/>
    </font>
    <font>
      <b/>
      <sz val="15"/>
      <color theme="3"/>
      <name val="ＭＳ Ｐゴシック"/>
      <family val="2"/>
      <charset val="128"/>
    </font>
    <font>
      <b/>
      <sz val="13"/>
      <color theme="3"/>
      <name val="ＭＳ Ｐゴシック"/>
      <family val="2"/>
      <charset val="128"/>
    </font>
    <font>
      <b/>
      <sz val="11"/>
      <color theme="3"/>
      <name val="ＭＳ Ｐゴシック"/>
      <family val="2"/>
      <charset val="128"/>
    </font>
    <font>
      <sz val="11"/>
      <color rgb="FF006100"/>
      <name val="ＭＳ Ｐゴシック"/>
      <family val="2"/>
      <charset val="128"/>
    </font>
    <font>
      <sz val="11"/>
      <color rgb="FF9C0006"/>
      <name val="ＭＳ Ｐゴシック"/>
      <family val="2"/>
      <charset val="128"/>
    </font>
    <font>
      <sz val="11"/>
      <color rgb="FF9C5700"/>
      <name val="ＭＳ Ｐゴシック"/>
      <family val="2"/>
      <charset val="128"/>
    </font>
    <font>
      <sz val="11"/>
      <color rgb="FF3F3F76"/>
      <name val="ＭＳ Ｐゴシック"/>
      <family val="2"/>
      <charset val="128"/>
    </font>
    <font>
      <b/>
      <sz val="11"/>
      <color rgb="FF3F3F3F"/>
      <name val="ＭＳ Ｐゴシック"/>
      <family val="2"/>
      <charset val="128"/>
    </font>
    <font>
      <b/>
      <sz val="11"/>
      <color rgb="FFFA7D00"/>
      <name val="ＭＳ Ｐゴシック"/>
      <family val="2"/>
      <charset val="128"/>
    </font>
    <font>
      <sz val="11"/>
      <color rgb="FFFA7D00"/>
      <name val="ＭＳ Ｐゴシック"/>
      <family val="2"/>
      <charset val="128"/>
    </font>
    <font>
      <b/>
      <sz val="11"/>
      <color theme="0"/>
      <name val="ＭＳ Ｐゴシック"/>
      <family val="2"/>
      <charset val="128"/>
    </font>
    <font>
      <sz val="11"/>
      <color rgb="FFFF0000"/>
      <name val="ＭＳ Ｐゴシック"/>
      <family val="2"/>
      <charset val="128"/>
    </font>
    <font>
      <i/>
      <sz val="11"/>
      <color rgb="FF7F7F7F"/>
      <name val="ＭＳ Ｐゴシック"/>
      <family val="2"/>
      <charset val="128"/>
    </font>
    <font>
      <b/>
      <sz val="11"/>
      <color theme="1"/>
      <name val="ＭＳ Ｐゴシック"/>
      <family val="2"/>
      <charset val="128"/>
    </font>
    <font>
      <sz val="11"/>
      <color theme="0"/>
      <name val="ＭＳ Ｐゴシック"/>
      <family val="2"/>
      <charset val="128"/>
    </font>
    <font>
      <sz val="6"/>
      <name val="ＭＳ Ｐゴシック"/>
      <family val="2"/>
      <charset val="128"/>
    </font>
    <font>
      <sz val="11"/>
      <color theme="1"/>
      <name val="游ゴシック"/>
      <family val="2"/>
      <charset val="128"/>
      <scheme val="minor"/>
    </font>
    <font>
      <sz val="11"/>
      <color theme="1"/>
      <name val="ＭＳ Ｐゴシック"/>
      <family val="3"/>
      <charset val="128"/>
    </font>
    <font>
      <sz val="6"/>
      <name val="游ゴシック"/>
      <family val="2"/>
      <charset val="128"/>
      <scheme val="minor"/>
    </font>
    <font>
      <sz val="11"/>
      <name val="ＭＳ Ｐゴシック"/>
      <family val="3"/>
      <charset val="128"/>
    </font>
    <font>
      <b/>
      <sz val="11"/>
      <color theme="1"/>
      <name val="ＭＳ Ｐゴシック"/>
      <family val="3"/>
      <charset val="128"/>
    </font>
    <font>
      <sz val="11"/>
      <color theme="1"/>
      <name val="Meiryo UI"/>
      <family val="3"/>
      <charset val="128"/>
    </font>
    <font>
      <b/>
      <sz val="11"/>
      <color theme="0"/>
      <name val="Meiryo UI"/>
      <family val="3"/>
      <charset val="128"/>
    </font>
    <font>
      <b/>
      <sz val="11"/>
      <color theme="1"/>
      <name val="Meiryo UI"/>
      <family val="3"/>
      <charset val="128"/>
    </font>
    <font>
      <sz val="11"/>
      <color theme="1"/>
      <name val="Arial"/>
      <family val="2"/>
    </font>
    <font>
      <b/>
      <sz val="11"/>
      <color theme="0"/>
      <name val="Arial"/>
      <family val="2"/>
    </font>
    <font>
      <b/>
      <sz val="11"/>
      <color theme="1"/>
      <name val="Arial"/>
      <family val="2"/>
    </font>
    <font>
      <b/>
      <sz val="11"/>
      <color theme="0"/>
      <name val="Yu Gothic"/>
      <family val="2"/>
      <charset val="128"/>
    </font>
    <font>
      <sz val="11"/>
      <color theme="1"/>
      <name val="Meiryo UI"/>
      <family val="2"/>
      <charset val="128"/>
    </font>
    <font>
      <b/>
      <sz val="11"/>
      <color theme="0"/>
      <name val="Arial"/>
      <family val="3"/>
      <charset val="128"/>
    </font>
    <font>
      <b/>
      <sz val="16"/>
      <color theme="1"/>
      <name val="Meiryo UI"/>
      <family val="3"/>
      <charset val="128"/>
    </font>
    <font>
      <sz val="16"/>
      <color theme="1"/>
      <name val="Meiryo UI"/>
      <family val="3"/>
      <charset val="128"/>
    </font>
    <font>
      <sz val="11"/>
      <color indexed="8"/>
      <name val="ＭＳ Ｐゴシック"/>
      <family val="3"/>
      <charset val="128"/>
    </font>
    <font>
      <sz val="11"/>
      <color indexed="8"/>
      <name val="Arial"/>
      <family val="2"/>
    </font>
    <font>
      <sz val="16"/>
      <color theme="1"/>
      <name val="Arial"/>
      <family val="2"/>
    </font>
    <font>
      <sz val="11"/>
      <color theme="1"/>
      <name val="Arial"/>
      <family val="3"/>
      <charset val="128"/>
    </font>
    <font>
      <b/>
      <sz val="11"/>
      <color theme="1"/>
      <name val="Arial"/>
      <family val="3"/>
      <charset val="128"/>
    </font>
    <font>
      <sz val="11"/>
      <color theme="1"/>
      <name val="Arial"/>
      <family val="3"/>
    </font>
    <font>
      <sz val="11"/>
      <color theme="1"/>
      <name val="Arial"/>
      <family val="2"/>
      <charset val="128"/>
    </font>
    <font>
      <sz val="11"/>
      <color theme="1"/>
      <name val="ＭＳ ゴシック"/>
      <family val="3"/>
      <charset val="128"/>
    </font>
    <font>
      <b/>
      <sz val="16"/>
      <color theme="1"/>
      <name val="Arial"/>
      <family val="3"/>
      <charset val="128"/>
    </font>
    <font>
      <sz val="16"/>
      <color theme="1"/>
      <name val="Arial"/>
      <family val="3"/>
    </font>
    <font>
      <sz val="16"/>
      <color theme="1"/>
      <name val="Arial"/>
      <family val="3"/>
      <charset val="128"/>
    </font>
    <font>
      <sz val="11"/>
      <color theme="1"/>
      <name val="MS UI Gothic"/>
      <family val="2"/>
      <charset val="1"/>
    </font>
    <font>
      <sz val="12"/>
      <color theme="1"/>
      <name val="Arial"/>
      <family val="2"/>
    </font>
    <font>
      <sz val="10"/>
      <color theme="1"/>
      <name val="Arial"/>
      <family val="2"/>
    </font>
    <font>
      <sz val="10"/>
      <color theme="0"/>
      <name val="Arial"/>
      <family val="3"/>
      <charset val="128"/>
    </font>
    <font>
      <sz val="10"/>
      <color theme="0"/>
      <name val="Meiryo UI"/>
      <family val="3"/>
      <charset val="128"/>
    </font>
    <font>
      <sz val="10"/>
      <color theme="0"/>
      <name val="Arial"/>
      <family val="2"/>
    </font>
    <font>
      <sz val="12"/>
      <color rgb="FF1B1E25"/>
      <name val="Arial"/>
      <family val="2"/>
    </font>
    <font>
      <b/>
      <sz val="11"/>
      <color theme="1"/>
      <name val="Arial"/>
      <family val="3"/>
    </font>
    <font>
      <sz val="11"/>
      <color rgb="FF000000"/>
      <name val="ＭＳ ゴシック"/>
      <family val="3"/>
      <charset val="128"/>
    </font>
    <font>
      <sz val="11"/>
      <color rgb="FF000000"/>
      <name val="ＭＳ Ｐゴシック"/>
      <family val="2"/>
      <charset val="128"/>
    </font>
    <font>
      <sz val="10"/>
      <color theme="0"/>
      <name val="Arial"/>
      <family val="3"/>
    </font>
    <font>
      <b/>
      <sz val="16"/>
      <color theme="1"/>
      <name val="Meiryo UI"/>
      <family val="3"/>
    </font>
    <font>
      <sz val="8"/>
      <color theme="1"/>
      <name val="Arial"/>
      <family val="2"/>
      <charset val="128"/>
    </font>
    <font>
      <sz val="8"/>
      <color theme="1"/>
      <name val="游ゴシック"/>
      <family val="2"/>
      <charset val="128"/>
    </font>
    <font>
      <sz val="8"/>
      <color theme="1"/>
      <name val="Arial"/>
      <family val="2"/>
    </font>
    <font>
      <b/>
      <sz val="16"/>
      <color theme="1"/>
      <name val="ＭＳ ゴシック"/>
      <family val="3"/>
      <charset val="128"/>
    </font>
    <font>
      <b/>
      <sz val="16"/>
      <color theme="1"/>
      <name val="Arial"/>
      <family val="2"/>
    </font>
    <font>
      <b/>
      <sz val="11"/>
      <color theme="0"/>
      <name val="ＭＳ ゴシック"/>
      <family val="3"/>
      <charset val="128"/>
    </font>
    <font>
      <sz val="12"/>
      <color theme="1"/>
      <name val="游ゴシック"/>
      <family val="2"/>
      <charset val="128"/>
    </font>
    <font>
      <sz val="16"/>
      <color theme="1"/>
      <name val="ＭＳ ゴシック"/>
      <family val="3"/>
      <charset val="128"/>
    </font>
    <font>
      <sz val="11"/>
      <name val="游ゴシック"/>
      <family val="3"/>
      <charset val="128"/>
      <scheme val="minor"/>
    </font>
    <font>
      <sz val="10"/>
      <color theme="1"/>
      <name val="Arial"/>
      <family val="2"/>
      <charset val="128"/>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7"/>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theme="0"/>
        <bgColor indexed="64"/>
      </patternFill>
    </fill>
    <fill>
      <patternFill patternType="solid">
        <fgColor theme="5" tint="0.79998168889431442"/>
        <bgColor indexed="64"/>
      </patternFill>
    </fill>
    <fill>
      <patternFill patternType="solid">
        <fgColor theme="0" tint="-0.499984740745262"/>
        <bgColor indexed="64"/>
      </patternFill>
    </fill>
    <fill>
      <patternFill patternType="solid">
        <fgColor theme="1" tint="0.499984740745262"/>
        <bgColor indexed="64"/>
      </patternFill>
    </fill>
    <fill>
      <patternFill patternType="gray0625"/>
    </fill>
    <fill>
      <patternFill patternType="solid">
        <fgColor indexed="65"/>
        <bgColor indexed="64"/>
      </patternFill>
    </fill>
  </fills>
  <borders count="6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top/>
      <bottom style="thin">
        <color indexed="64"/>
      </bottom>
      <diagonal/>
    </border>
    <border>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theme="0"/>
      </bottom>
      <diagonal/>
    </border>
    <border>
      <left style="thin">
        <color indexed="64"/>
      </left>
      <right/>
      <top style="thin">
        <color indexed="64"/>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style="thin">
        <color indexed="64"/>
      </right>
      <top/>
      <bottom/>
      <diagonal/>
    </border>
    <border>
      <left/>
      <right style="thin">
        <color indexed="64"/>
      </right>
      <top/>
      <bottom style="thin">
        <color indexed="64"/>
      </bottom>
      <diagonal/>
    </border>
    <border>
      <left style="thin">
        <color theme="0"/>
      </left>
      <right style="thin">
        <color auto="1"/>
      </right>
      <top style="thin">
        <color theme="0"/>
      </top>
      <bottom/>
      <diagonal/>
    </border>
    <border>
      <left style="thin">
        <color theme="0"/>
      </left>
      <right style="thin">
        <color indexed="64"/>
      </right>
      <top style="thin">
        <color theme="0"/>
      </top>
      <bottom style="thin">
        <color indexed="64"/>
      </bottom>
      <diagonal/>
    </border>
    <border>
      <left style="thin">
        <color theme="0"/>
      </left>
      <right/>
      <top style="thin">
        <color theme="0"/>
      </top>
      <bottom style="thin">
        <color indexed="64"/>
      </bottom>
      <diagonal/>
    </border>
    <border>
      <left/>
      <right style="thin">
        <color theme="0"/>
      </right>
      <top style="thin">
        <color theme="0"/>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style="thin">
        <color theme="0"/>
      </left>
      <right/>
      <top style="thin">
        <color theme="0"/>
      </top>
      <bottom/>
      <diagonal/>
    </border>
    <border>
      <left style="thin">
        <color indexed="64"/>
      </left>
      <right style="thin">
        <color theme="0"/>
      </right>
      <top style="thin">
        <color theme="0"/>
      </top>
      <bottom style="thin">
        <color indexed="64"/>
      </bottom>
      <diagonal/>
    </border>
    <border>
      <left/>
      <right/>
      <top style="thin">
        <color theme="0"/>
      </top>
      <bottom style="thin">
        <color indexed="64"/>
      </bottom>
      <diagonal/>
    </border>
    <border>
      <left/>
      <right/>
      <top style="thin">
        <color indexed="64"/>
      </top>
      <bottom/>
      <diagonal/>
    </border>
    <border>
      <left style="thin">
        <color rgb="FF000000"/>
      </left>
      <right/>
      <top style="thin">
        <color indexed="64"/>
      </top>
      <bottom style="thin">
        <color indexed="64"/>
      </bottom>
      <diagonal/>
    </border>
    <border>
      <left style="hair">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thin">
        <color indexed="64"/>
      </right>
      <top style="thin">
        <color indexed="64"/>
      </top>
      <bottom/>
      <diagonal/>
    </border>
    <border>
      <left style="hair">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theme="0"/>
      </left>
      <right style="thin">
        <color theme="0"/>
      </right>
      <top/>
      <bottom style="thin">
        <color theme="0"/>
      </bottom>
      <diagonal/>
    </border>
    <border>
      <left style="thin">
        <color theme="0"/>
      </left>
      <right style="thin">
        <color indexed="64"/>
      </right>
      <top style="thin">
        <color theme="0"/>
      </top>
      <bottom style="thin">
        <color theme="0"/>
      </bottom>
      <diagonal/>
    </border>
    <border>
      <left/>
      <right style="thin">
        <color indexed="64"/>
      </right>
      <top/>
      <bottom style="thin">
        <color theme="0"/>
      </bottom>
      <diagonal/>
    </border>
  </borders>
  <cellStyleXfs count="48">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22" fillId="0" borderId="0">
      <alignment vertical="center"/>
    </xf>
    <xf numFmtId="0" fontId="19" fillId="0" borderId="0">
      <alignment vertical="center"/>
    </xf>
    <xf numFmtId="9" fontId="1" fillId="0" borderId="0" applyFont="0" applyFill="0" applyBorder="0" applyAlignment="0" applyProtection="0">
      <alignment vertical="center"/>
    </xf>
    <xf numFmtId="0" fontId="66" fillId="0" borderId="0"/>
    <xf numFmtId="0" fontId="22" fillId="0" borderId="0"/>
  </cellStyleXfs>
  <cellXfs count="343">
    <xf numFmtId="0" fontId="0" fillId="0" borderId="0" xfId="0">
      <alignment vertical="center"/>
    </xf>
    <xf numFmtId="0" fontId="0" fillId="0" borderId="0" xfId="0" quotePrefix="1">
      <alignment vertical="center"/>
    </xf>
    <xf numFmtId="0" fontId="20" fillId="0" borderId="0" xfId="44" applyFont="1">
      <alignment vertical="center"/>
    </xf>
    <xf numFmtId="0" fontId="22" fillId="0" borderId="0" xfId="43">
      <alignment vertical="center"/>
    </xf>
    <xf numFmtId="38" fontId="0" fillId="0" borderId="0" xfId="1" applyFont="1">
      <alignment vertical="center"/>
    </xf>
    <xf numFmtId="0" fontId="0" fillId="0" borderId="0" xfId="0" applyAlignment="1">
      <alignment horizontal="center" vertical="center"/>
    </xf>
    <xf numFmtId="0" fontId="23" fillId="33" borderId="0" xfId="0" applyFont="1" applyFill="1" applyAlignment="1">
      <alignment horizontal="center" vertical="center"/>
    </xf>
    <xf numFmtId="0" fontId="20" fillId="0" borderId="0" xfId="44" applyFont="1" applyAlignment="1">
      <alignment horizontal="center" vertical="center"/>
    </xf>
    <xf numFmtId="0" fontId="20" fillId="0" borderId="0" xfId="44" quotePrefix="1" applyFont="1" applyAlignment="1">
      <alignment horizontal="center" vertical="center"/>
    </xf>
    <xf numFmtId="0" fontId="20" fillId="0" borderId="0" xfId="0" applyFont="1">
      <alignment vertical="center"/>
    </xf>
    <xf numFmtId="0" fontId="20" fillId="0" borderId="0" xfId="0" applyFont="1" applyAlignment="1">
      <alignment horizontal="center" vertical="center"/>
    </xf>
    <xf numFmtId="0" fontId="0" fillId="0" borderId="10" xfId="0" applyBorder="1">
      <alignment vertical="center"/>
    </xf>
    <xf numFmtId="176" fontId="0" fillId="0" borderId="10" xfId="1" applyNumberFormat="1" applyFont="1" applyBorder="1">
      <alignment vertical="center"/>
    </xf>
    <xf numFmtId="0" fontId="0" fillId="0" borderId="10" xfId="0"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right" vertical="center"/>
    </xf>
    <xf numFmtId="0" fontId="20" fillId="0" borderId="10" xfId="0" applyFont="1" applyBorder="1">
      <alignment vertical="center"/>
    </xf>
    <xf numFmtId="0" fontId="20" fillId="34" borderId="10" xfId="0" applyFont="1" applyFill="1" applyBorder="1">
      <alignment vertical="center"/>
    </xf>
    <xf numFmtId="176" fontId="20" fillId="0" borderId="10" xfId="1" applyNumberFormat="1" applyFont="1" applyBorder="1">
      <alignment vertical="center"/>
    </xf>
    <xf numFmtId="176" fontId="20" fillId="0" borderId="10" xfId="1" applyNumberFormat="1" applyFont="1" applyBorder="1" applyAlignment="1">
      <alignment vertical="center"/>
    </xf>
    <xf numFmtId="38" fontId="0" fillId="0" borderId="0" xfId="0" applyNumberFormat="1">
      <alignment vertical="center"/>
    </xf>
    <xf numFmtId="3" fontId="0" fillId="0" borderId="0" xfId="0" applyNumberFormat="1">
      <alignment vertical="center"/>
    </xf>
    <xf numFmtId="0" fontId="0" fillId="35" borderId="10" xfId="0" applyFill="1" applyBorder="1">
      <alignment vertical="center"/>
    </xf>
    <xf numFmtId="177" fontId="0" fillId="35" borderId="10" xfId="45" applyNumberFormat="1" applyFont="1" applyFill="1" applyBorder="1">
      <alignment vertical="center"/>
    </xf>
    <xf numFmtId="0" fontId="20" fillId="35" borderId="10" xfId="0" applyFont="1" applyFill="1" applyBorder="1">
      <alignment vertical="center"/>
    </xf>
    <xf numFmtId="177" fontId="20" fillId="35" borderId="10" xfId="45" applyNumberFormat="1" applyFont="1" applyFill="1" applyBorder="1" applyAlignment="1">
      <alignment vertical="center"/>
    </xf>
    <xf numFmtId="178" fontId="0" fillId="0" borderId="10" xfId="1" applyNumberFormat="1" applyFont="1" applyBorder="1">
      <alignment vertical="center"/>
    </xf>
    <xf numFmtId="178" fontId="20" fillId="0" borderId="10" xfId="1" applyNumberFormat="1" applyFont="1" applyBorder="1" applyAlignment="1">
      <alignment vertical="center"/>
    </xf>
    <xf numFmtId="178" fontId="20" fillId="0" borderId="10" xfId="1" applyNumberFormat="1" applyFont="1" applyBorder="1">
      <alignment vertical="center"/>
    </xf>
    <xf numFmtId="176" fontId="0" fillId="0" borderId="10" xfId="1" applyNumberFormat="1" applyFont="1" applyFill="1" applyBorder="1">
      <alignment vertical="center"/>
    </xf>
    <xf numFmtId="176" fontId="20" fillId="0" borderId="10" xfId="1" applyNumberFormat="1" applyFont="1" applyFill="1" applyBorder="1" applyAlignment="1">
      <alignment vertical="center"/>
    </xf>
    <xf numFmtId="176" fontId="20" fillId="0" borderId="10" xfId="1" applyNumberFormat="1" applyFont="1" applyFill="1" applyBorder="1">
      <alignment vertical="center"/>
    </xf>
    <xf numFmtId="0" fontId="0" fillId="0" borderId="10" xfId="0" applyBorder="1" applyAlignment="1">
      <alignment vertical="center" wrapText="1"/>
    </xf>
    <xf numFmtId="0" fontId="20" fillId="0" borderId="10" xfId="0" applyFont="1" applyBorder="1" applyAlignment="1">
      <alignment vertical="center" wrapText="1"/>
    </xf>
    <xf numFmtId="0" fontId="0" fillId="36" borderId="10" xfId="0" applyFill="1" applyBorder="1">
      <alignment vertical="center"/>
    </xf>
    <xf numFmtId="177" fontId="0" fillId="36" borderId="10" xfId="45" applyNumberFormat="1" applyFont="1" applyFill="1" applyBorder="1">
      <alignment vertical="center"/>
    </xf>
    <xf numFmtId="0" fontId="20" fillId="36" borderId="10" xfId="0" applyFont="1" applyFill="1" applyBorder="1">
      <alignment vertical="center"/>
    </xf>
    <xf numFmtId="177" fontId="20" fillId="36" borderId="10" xfId="45" applyNumberFormat="1" applyFont="1" applyFill="1" applyBorder="1" applyAlignment="1">
      <alignment vertical="center"/>
    </xf>
    <xf numFmtId="177" fontId="20" fillId="36" borderId="10" xfId="45" applyNumberFormat="1" applyFont="1" applyFill="1" applyBorder="1">
      <alignment vertical="center"/>
    </xf>
    <xf numFmtId="0" fontId="27" fillId="0" borderId="0" xfId="0" applyFont="1">
      <alignment vertical="center"/>
    </xf>
    <xf numFmtId="0" fontId="27" fillId="0" borderId="0" xfId="0" applyFont="1" applyAlignment="1">
      <alignment vertical="center" wrapText="1"/>
    </xf>
    <xf numFmtId="3" fontId="27" fillId="0" borderId="0" xfId="0" applyNumberFormat="1" applyFont="1">
      <alignment vertical="center"/>
    </xf>
    <xf numFmtId="0" fontId="29" fillId="40" borderId="12" xfId="0" applyFont="1" applyFill="1" applyBorder="1" applyAlignment="1">
      <alignment vertical="center" wrapText="1"/>
    </xf>
    <xf numFmtId="0" fontId="27" fillId="39" borderId="12" xfId="0" applyFont="1" applyFill="1" applyBorder="1" applyAlignment="1">
      <alignment vertical="center" wrapText="1"/>
    </xf>
    <xf numFmtId="177" fontId="27" fillId="38" borderId="21" xfId="45" applyNumberFormat="1" applyFont="1" applyFill="1" applyBorder="1">
      <alignment vertical="center"/>
    </xf>
    <xf numFmtId="177" fontId="27" fillId="38" borderId="0" xfId="45" applyNumberFormat="1" applyFont="1" applyFill="1" applyBorder="1">
      <alignment vertical="center"/>
    </xf>
    <xf numFmtId="177" fontId="27" fillId="38" borderId="21" xfId="45" applyNumberFormat="1" applyFont="1" applyFill="1" applyBorder="1" applyAlignment="1">
      <alignment vertical="center"/>
    </xf>
    <xf numFmtId="177" fontId="27" fillId="38" borderId="0" xfId="45" applyNumberFormat="1" applyFont="1" applyFill="1" applyBorder="1" applyAlignment="1">
      <alignment vertical="center"/>
    </xf>
    <xf numFmtId="0" fontId="27" fillId="0" borderId="0" xfId="0" applyFont="1" applyAlignment="1">
      <alignment horizontal="right" vertical="center" wrapText="1"/>
    </xf>
    <xf numFmtId="0" fontId="27" fillId="0" borderId="0" xfId="0" applyFont="1" applyAlignment="1">
      <alignment horizontal="right" vertical="center"/>
    </xf>
    <xf numFmtId="0" fontId="27" fillId="0" borderId="12" xfId="0" applyFont="1" applyBorder="1" applyAlignment="1">
      <alignment vertical="center" wrapText="1"/>
    </xf>
    <xf numFmtId="177" fontId="27" fillId="38" borderId="11" xfId="45" applyNumberFormat="1" applyFont="1" applyFill="1" applyBorder="1">
      <alignment vertical="center"/>
    </xf>
    <xf numFmtId="177" fontId="27" fillId="38" borderId="12" xfId="45" applyNumberFormat="1" applyFont="1" applyFill="1" applyBorder="1">
      <alignment vertical="center"/>
    </xf>
    <xf numFmtId="3" fontId="27" fillId="40" borderId="11" xfId="1" applyNumberFormat="1" applyFont="1" applyFill="1" applyBorder="1" applyAlignment="1">
      <alignment horizontal="right" vertical="center"/>
    </xf>
    <xf numFmtId="3" fontId="27" fillId="40" borderId="12" xfId="1" applyNumberFormat="1" applyFont="1" applyFill="1" applyBorder="1" applyAlignment="1">
      <alignment horizontal="right" vertical="center"/>
    </xf>
    <xf numFmtId="3" fontId="27" fillId="39" borderId="11" xfId="1" applyNumberFormat="1" applyFont="1" applyFill="1" applyBorder="1" applyAlignment="1">
      <alignment horizontal="right" vertical="center"/>
    </xf>
    <xf numFmtId="3" fontId="27" fillId="39" borderId="12" xfId="1" applyNumberFormat="1" applyFont="1" applyFill="1" applyBorder="1" applyAlignment="1">
      <alignment horizontal="right" vertical="center"/>
    </xf>
    <xf numFmtId="3" fontId="27" fillId="40" borderId="11" xfId="1" applyNumberFormat="1" applyFont="1" applyFill="1" applyBorder="1">
      <alignment vertical="center"/>
    </xf>
    <xf numFmtId="3" fontId="27" fillId="40" borderId="12" xfId="1" applyNumberFormat="1" applyFont="1" applyFill="1" applyBorder="1">
      <alignment vertical="center"/>
    </xf>
    <xf numFmtId="3" fontId="27" fillId="39" borderId="11" xfId="1" applyNumberFormat="1" applyFont="1" applyFill="1" applyBorder="1">
      <alignment vertical="center"/>
    </xf>
    <xf numFmtId="3" fontId="27" fillId="39" borderId="12" xfId="1" applyNumberFormat="1" applyFont="1" applyFill="1" applyBorder="1">
      <alignment vertical="center"/>
    </xf>
    <xf numFmtId="3" fontId="27" fillId="39" borderId="11" xfId="1" applyNumberFormat="1" applyFont="1" applyFill="1" applyBorder="1" applyAlignment="1">
      <alignment vertical="center"/>
    </xf>
    <xf numFmtId="3" fontId="27" fillId="39" borderId="12" xfId="1" applyNumberFormat="1" applyFont="1" applyFill="1" applyBorder="1" applyAlignment="1">
      <alignment vertical="center"/>
    </xf>
    <xf numFmtId="3" fontId="27" fillId="39" borderId="22" xfId="1" applyNumberFormat="1" applyFont="1" applyFill="1" applyBorder="1" applyAlignment="1">
      <alignment vertical="center"/>
    </xf>
    <xf numFmtId="3" fontId="27" fillId="39" borderId="16" xfId="1" applyNumberFormat="1" applyFont="1" applyFill="1" applyBorder="1" applyAlignment="1">
      <alignment vertical="center"/>
    </xf>
    <xf numFmtId="3" fontId="27" fillId="39" borderId="16" xfId="1" applyNumberFormat="1" applyFont="1" applyFill="1" applyBorder="1">
      <alignment vertical="center"/>
    </xf>
    <xf numFmtId="3" fontId="27" fillId="0" borderId="11" xfId="1" applyNumberFormat="1" applyFont="1" applyBorder="1">
      <alignment vertical="center"/>
    </xf>
    <xf numFmtId="3" fontId="27" fillId="0" borderId="12" xfId="1" applyNumberFormat="1" applyFont="1" applyBorder="1">
      <alignment vertical="center"/>
    </xf>
    <xf numFmtId="177" fontId="27" fillId="38" borderId="0" xfId="45" applyNumberFormat="1" applyFont="1" applyFill="1" applyBorder="1" applyAlignment="1">
      <alignment horizontal="right" vertical="center"/>
    </xf>
    <xf numFmtId="3" fontId="27" fillId="0" borderId="11" xfId="1" applyNumberFormat="1" applyFont="1" applyFill="1" applyBorder="1">
      <alignment vertical="center"/>
    </xf>
    <xf numFmtId="3" fontId="27" fillId="0" borderId="12" xfId="1" applyNumberFormat="1" applyFont="1" applyFill="1" applyBorder="1">
      <alignment vertical="center"/>
    </xf>
    <xf numFmtId="38" fontId="36" fillId="38" borderId="0" xfId="1" applyFont="1" applyFill="1" applyBorder="1" applyAlignment="1">
      <alignment horizontal="right" vertical="center"/>
    </xf>
    <xf numFmtId="38" fontId="36" fillId="38" borderId="21" xfId="1" applyFont="1" applyFill="1" applyBorder="1" applyAlignment="1">
      <alignment horizontal="right" vertical="center"/>
    </xf>
    <xf numFmtId="3" fontId="36" fillId="39" borderId="11" xfId="1" applyNumberFormat="1" applyFont="1" applyFill="1" applyBorder="1" applyAlignment="1">
      <alignment horizontal="right" vertical="center"/>
    </xf>
    <xf numFmtId="3" fontId="36" fillId="39" borderId="12" xfId="1" applyNumberFormat="1" applyFont="1" applyFill="1" applyBorder="1" applyAlignment="1">
      <alignment horizontal="right" vertical="center"/>
    </xf>
    <xf numFmtId="3" fontId="36" fillId="40" borderId="11" xfId="1" applyNumberFormat="1" applyFont="1" applyFill="1" applyBorder="1" applyAlignment="1">
      <alignment horizontal="right" vertical="center"/>
    </xf>
    <xf numFmtId="3" fontId="36" fillId="40" borderId="12" xfId="1" applyNumberFormat="1" applyFont="1" applyFill="1" applyBorder="1" applyAlignment="1">
      <alignment horizontal="right" vertical="center"/>
    </xf>
    <xf numFmtId="0" fontId="38" fillId="39" borderId="12" xfId="0" applyFont="1" applyFill="1" applyBorder="1" applyAlignment="1">
      <alignment vertical="center" wrapText="1"/>
    </xf>
    <xf numFmtId="0" fontId="24" fillId="38" borderId="0" xfId="0" applyFont="1" applyFill="1" applyAlignment="1">
      <alignment horizontal="left" vertical="center" wrapText="1"/>
    </xf>
    <xf numFmtId="0" fontId="24" fillId="38" borderId="0" xfId="0" applyFont="1" applyFill="1" applyAlignment="1">
      <alignment vertical="center" wrapText="1"/>
    </xf>
    <xf numFmtId="0" fontId="39" fillId="39" borderId="12" xfId="0" applyFont="1" applyFill="1" applyBorder="1" applyAlignment="1">
      <alignment vertical="center" wrapText="1"/>
    </xf>
    <xf numFmtId="0" fontId="38" fillId="38" borderId="0" xfId="0" applyFont="1" applyFill="1" applyAlignment="1">
      <alignment vertical="center" wrapText="1"/>
    </xf>
    <xf numFmtId="0" fontId="39" fillId="39" borderId="16" xfId="0" applyFont="1" applyFill="1" applyBorder="1" applyAlignment="1">
      <alignment vertical="center" wrapText="1"/>
    </xf>
    <xf numFmtId="3" fontId="27" fillId="0" borderId="12" xfId="1" applyNumberFormat="1" applyFont="1" applyFill="1" applyBorder="1" applyAlignment="1">
      <alignment vertical="center"/>
    </xf>
    <xf numFmtId="3" fontId="27" fillId="0" borderId="11" xfId="1" applyNumberFormat="1" applyFont="1" applyFill="1" applyBorder="1" applyAlignment="1">
      <alignment horizontal="right" vertical="center"/>
    </xf>
    <xf numFmtId="3" fontId="27" fillId="0" borderId="12" xfId="1" applyNumberFormat="1" applyFont="1" applyFill="1" applyBorder="1" applyAlignment="1">
      <alignment horizontal="right" vertical="center"/>
    </xf>
    <xf numFmtId="3" fontId="36" fillId="0" borderId="11" xfId="1" applyNumberFormat="1" applyFont="1" applyFill="1" applyBorder="1" applyAlignment="1">
      <alignment horizontal="right" vertical="center"/>
    </xf>
    <xf numFmtId="3" fontId="36" fillId="0" borderId="12" xfId="1" applyNumberFormat="1" applyFont="1" applyFill="1" applyBorder="1" applyAlignment="1">
      <alignment horizontal="right" vertical="center"/>
    </xf>
    <xf numFmtId="177" fontId="27" fillId="38" borderId="21" xfId="45" applyNumberFormat="1" applyFont="1" applyFill="1" applyBorder="1" applyAlignment="1">
      <alignment horizontal="right" vertical="center"/>
    </xf>
    <xf numFmtId="177" fontId="36" fillId="38" borderId="21" xfId="45" applyNumberFormat="1" applyFont="1" applyFill="1" applyBorder="1" applyAlignment="1">
      <alignment horizontal="right" vertical="center"/>
    </xf>
    <xf numFmtId="177" fontId="36" fillId="38" borderId="0" xfId="45" applyNumberFormat="1" applyFont="1" applyFill="1" applyBorder="1" applyAlignment="1">
      <alignment horizontal="right" vertical="center"/>
    </xf>
    <xf numFmtId="0" fontId="41" fillId="0" borderId="12" xfId="0" applyFont="1" applyBorder="1" applyAlignment="1">
      <alignment vertical="center" wrapText="1"/>
    </xf>
    <xf numFmtId="0" fontId="27" fillId="38" borderId="0" xfId="0" applyFont="1" applyFill="1" applyAlignment="1">
      <alignment vertical="center" wrapText="1"/>
    </xf>
    <xf numFmtId="177" fontId="46" fillId="38" borderId="0" xfId="45" applyNumberFormat="1" applyFont="1" applyFill="1" applyBorder="1" applyAlignment="1">
      <alignment horizontal="right" vertical="center"/>
    </xf>
    <xf numFmtId="177" fontId="46" fillId="38" borderId="11" xfId="45" applyNumberFormat="1" applyFont="1" applyFill="1" applyBorder="1" applyAlignment="1">
      <alignment horizontal="right" vertical="center"/>
    </xf>
    <xf numFmtId="177" fontId="46" fillId="38" borderId="21" xfId="45" applyNumberFormat="1" applyFont="1" applyFill="1" applyBorder="1" applyAlignment="1">
      <alignment horizontal="right" vertical="center"/>
    </xf>
    <xf numFmtId="177" fontId="46" fillId="38" borderId="24" xfId="45" applyNumberFormat="1" applyFont="1" applyFill="1" applyBorder="1" applyAlignment="1">
      <alignment horizontal="right" vertical="center"/>
    </xf>
    <xf numFmtId="177" fontId="46" fillId="38" borderId="22" xfId="45" applyNumberFormat="1" applyFont="1" applyFill="1" applyBorder="1" applyAlignment="1">
      <alignment horizontal="right" vertical="center"/>
    </xf>
    <xf numFmtId="177" fontId="46" fillId="38" borderId="12" xfId="45" applyNumberFormat="1" applyFont="1" applyFill="1" applyBorder="1" applyAlignment="1">
      <alignment horizontal="right" vertical="center"/>
    </xf>
    <xf numFmtId="177" fontId="46" fillId="38" borderId="13" xfId="45" applyNumberFormat="1" applyFont="1" applyFill="1" applyBorder="1" applyAlignment="1">
      <alignment horizontal="right" vertical="center"/>
    </xf>
    <xf numFmtId="0" fontId="49" fillId="37" borderId="19" xfId="0" applyFont="1" applyFill="1" applyBorder="1" applyAlignment="1">
      <alignment horizontal="left" vertical="center" wrapText="1"/>
    </xf>
    <xf numFmtId="0" fontId="51" fillId="37" borderId="15" xfId="0" applyFont="1" applyFill="1" applyBorder="1" applyAlignment="1">
      <alignment horizontal="center" vertical="center" wrapText="1"/>
    </xf>
    <xf numFmtId="0" fontId="51" fillId="37" borderId="20" xfId="0" applyFont="1" applyFill="1" applyBorder="1" applyAlignment="1">
      <alignment horizontal="center" vertical="center" wrapText="1"/>
    </xf>
    <xf numFmtId="3" fontId="27" fillId="40" borderId="13" xfId="1" applyNumberFormat="1" applyFont="1" applyFill="1" applyBorder="1">
      <alignment vertical="center"/>
    </xf>
    <xf numFmtId="3" fontId="27" fillId="39" borderId="13" xfId="1" applyNumberFormat="1" applyFont="1" applyFill="1" applyBorder="1">
      <alignment vertical="center"/>
    </xf>
    <xf numFmtId="177" fontId="27" fillId="38" borderId="28" xfId="45" applyNumberFormat="1" applyFont="1" applyFill="1" applyBorder="1">
      <alignment vertical="center"/>
    </xf>
    <xf numFmtId="177" fontId="27" fillId="38" borderId="28" xfId="45" applyNumberFormat="1" applyFont="1" applyFill="1" applyBorder="1" applyAlignment="1">
      <alignment vertical="center"/>
    </xf>
    <xf numFmtId="177" fontId="46" fillId="38" borderId="28" xfId="45" applyNumberFormat="1" applyFont="1" applyFill="1" applyBorder="1" applyAlignment="1">
      <alignment horizontal="right" vertical="center"/>
    </xf>
    <xf numFmtId="3" fontId="27" fillId="40" borderId="13" xfId="1" applyNumberFormat="1" applyFont="1" applyFill="1" applyBorder="1" applyAlignment="1">
      <alignment horizontal="right" vertical="center"/>
    </xf>
    <xf numFmtId="3" fontId="27" fillId="39" borderId="13" xfId="1" applyNumberFormat="1" applyFont="1" applyFill="1" applyBorder="1" applyAlignment="1">
      <alignment horizontal="right" vertical="center"/>
    </xf>
    <xf numFmtId="177" fontId="27" fillId="38" borderId="28" xfId="45" applyNumberFormat="1" applyFont="1" applyFill="1" applyBorder="1" applyAlignment="1">
      <alignment horizontal="right" vertical="center"/>
    </xf>
    <xf numFmtId="3" fontId="27" fillId="0" borderId="13" xfId="1" applyNumberFormat="1" applyFont="1" applyFill="1" applyBorder="1" applyAlignment="1">
      <alignment horizontal="right" vertical="center"/>
    </xf>
    <xf numFmtId="3" fontId="36" fillId="40" borderId="13" xfId="1" applyNumberFormat="1" applyFont="1" applyFill="1" applyBorder="1" applyAlignment="1">
      <alignment horizontal="right" vertical="center"/>
    </xf>
    <xf numFmtId="3" fontId="36" fillId="39" borderId="13" xfId="1" applyNumberFormat="1" applyFont="1" applyFill="1" applyBorder="1" applyAlignment="1">
      <alignment horizontal="right" vertical="center"/>
    </xf>
    <xf numFmtId="177" fontId="36" fillId="38" borderId="28" xfId="45" applyNumberFormat="1" applyFont="1" applyFill="1" applyBorder="1" applyAlignment="1">
      <alignment horizontal="right" vertical="center"/>
    </xf>
    <xf numFmtId="3" fontId="36" fillId="0" borderId="13" xfId="1" applyNumberFormat="1" applyFont="1" applyFill="1" applyBorder="1" applyAlignment="1">
      <alignment horizontal="right" vertical="center"/>
    </xf>
    <xf numFmtId="0" fontId="49" fillId="37" borderId="15" xfId="0" applyFont="1" applyFill="1" applyBorder="1" applyAlignment="1">
      <alignment horizontal="center" vertical="center" wrapText="1"/>
    </xf>
    <xf numFmtId="38" fontId="36" fillId="38" borderId="28" xfId="1" applyFont="1" applyFill="1" applyBorder="1" applyAlignment="1">
      <alignment horizontal="right" vertical="center"/>
    </xf>
    <xf numFmtId="177" fontId="27" fillId="38" borderId="13" xfId="45" applyNumberFormat="1" applyFont="1" applyFill="1" applyBorder="1" applyAlignment="1">
      <alignment horizontal="right" vertical="center"/>
    </xf>
    <xf numFmtId="0" fontId="51" fillId="37" borderId="30" xfId="0" applyFont="1" applyFill="1" applyBorder="1" applyAlignment="1">
      <alignment horizontal="center" vertical="center" wrapText="1"/>
    </xf>
    <xf numFmtId="0" fontId="51" fillId="37" borderId="31" xfId="0" applyFont="1" applyFill="1" applyBorder="1" applyAlignment="1">
      <alignment horizontal="center" vertical="center" wrapText="1"/>
    </xf>
    <xf numFmtId="0" fontId="51" fillId="37" borderId="32" xfId="0" applyFont="1" applyFill="1" applyBorder="1" applyAlignment="1">
      <alignment horizontal="center" vertical="center" wrapText="1"/>
    </xf>
    <xf numFmtId="3" fontId="27" fillId="40" borderId="11" xfId="1" applyNumberFormat="1" applyFont="1" applyFill="1" applyBorder="1" applyAlignment="1">
      <alignment vertical="center"/>
    </xf>
    <xf numFmtId="3" fontId="27" fillId="40" borderId="12" xfId="1" applyNumberFormat="1" applyFont="1" applyFill="1" applyBorder="1" applyAlignment="1">
      <alignment vertical="center"/>
    </xf>
    <xf numFmtId="3" fontId="54" fillId="0" borderId="12" xfId="1" applyNumberFormat="1" applyFont="1" applyFill="1" applyBorder="1" applyAlignment="1">
      <alignment horizontal="right" vertical="center"/>
    </xf>
    <xf numFmtId="0" fontId="49" fillId="37" borderId="33" xfId="0" applyFont="1" applyFill="1" applyBorder="1" applyAlignment="1">
      <alignment horizontal="left" vertical="center" wrapText="1"/>
    </xf>
    <xf numFmtId="0" fontId="32" fillId="37" borderId="23" xfId="0" applyFont="1" applyFill="1" applyBorder="1" applyAlignment="1">
      <alignment horizontal="center" vertical="center" wrapText="1"/>
    </xf>
    <xf numFmtId="0" fontId="16" fillId="40" borderId="43" xfId="0" applyFont="1" applyFill="1" applyBorder="1" applyAlignment="1">
      <alignment vertical="center" wrapText="1"/>
    </xf>
    <xf numFmtId="0" fontId="16" fillId="40" borderId="45" xfId="0" applyFont="1" applyFill="1" applyBorder="1" applyAlignment="1">
      <alignment vertical="center" wrapText="1"/>
    </xf>
    <xf numFmtId="0" fontId="16" fillId="40" borderId="47" xfId="0" applyFont="1" applyFill="1" applyBorder="1" applyAlignment="1">
      <alignment vertical="center" wrapText="1"/>
    </xf>
    <xf numFmtId="3" fontId="36" fillId="0" borderId="34" xfId="1" quotePrefix="1" applyNumberFormat="1" applyFont="1" applyFill="1" applyBorder="1" applyAlignment="1">
      <alignment horizontal="right" vertical="center"/>
    </xf>
    <xf numFmtId="3" fontId="36" fillId="0" borderId="35" xfId="1" applyNumberFormat="1" applyFont="1" applyFill="1" applyBorder="1" applyAlignment="1">
      <alignment horizontal="right" vertical="center"/>
    </xf>
    <xf numFmtId="3" fontId="36" fillId="0" borderId="34" xfId="1" applyNumberFormat="1" applyFont="1" applyFill="1" applyBorder="1" applyAlignment="1">
      <alignment horizontal="right" vertical="center"/>
    </xf>
    <xf numFmtId="3" fontId="27" fillId="0" borderId="34" xfId="1" applyNumberFormat="1" applyFont="1" applyFill="1" applyBorder="1" applyAlignment="1">
      <alignment horizontal="right" vertical="center"/>
    </xf>
    <xf numFmtId="3" fontId="36" fillId="0" borderId="36" xfId="1" applyNumberFormat="1" applyFont="1" applyFill="1" applyBorder="1" applyAlignment="1">
      <alignment horizontal="right" vertical="center"/>
    </xf>
    <xf numFmtId="3" fontId="36" fillId="0" borderId="38" xfId="1" applyNumberFormat="1" applyFont="1" applyFill="1" applyBorder="1" applyAlignment="1">
      <alignment horizontal="right" vertical="center"/>
    </xf>
    <xf numFmtId="3" fontId="36" fillId="0" borderId="37" xfId="1" applyNumberFormat="1" applyFont="1" applyFill="1" applyBorder="1" applyAlignment="1">
      <alignment horizontal="right" vertical="center"/>
    </xf>
    <xf numFmtId="3" fontId="36" fillId="0" borderId="39" xfId="1" applyNumberFormat="1" applyFont="1" applyFill="1" applyBorder="1" applyAlignment="1">
      <alignment horizontal="right" vertical="center"/>
    </xf>
    <xf numFmtId="3" fontId="27" fillId="0" borderId="37" xfId="1" applyNumberFormat="1" applyFont="1" applyFill="1" applyBorder="1" applyAlignment="1">
      <alignment horizontal="right" vertical="center"/>
    </xf>
    <xf numFmtId="3" fontId="36" fillId="0" borderId="40" xfId="1" quotePrefix="1" applyNumberFormat="1" applyFont="1" applyFill="1" applyBorder="1" applyAlignment="1">
      <alignment horizontal="right" vertical="center"/>
    </xf>
    <xf numFmtId="3" fontId="36" fillId="0" borderId="41" xfId="1" applyNumberFormat="1" applyFont="1" applyFill="1" applyBorder="1" applyAlignment="1">
      <alignment horizontal="right" vertical="center"/>
    </xf>
    <xf numFmtId="3" fontId="36" fillId="0" borderId="40" xfId="1" applyNumberFormat="1" applyFont="1" applyFill="1" applyBorder="1" applyAlignment="1">
      <alignment horizontal="right" vertical="center"/>
    </xf>
    <xf numFmtId="3" fontId="36" fillId="0" borderId="42" xfId="1" applyNumberFormat="1" applyFont="1" applyFill="1" applyBorder="1" applyAlignment="1">
      <alignment horizontal="right" vertical="center"/>
    </xf>
    <xf numFmtId="3" fontId="27" fillId="0" borderId="40" xfId="1" applyNumberFormat="1" applyFont="1" applyFill="1" applyBorder="1" applyAlignment="1">
      <alignment horizontal="right" vertical="center"/>
    </xf>
    <xf numFmtId="3" fontId="27" fillId="0" borderId="38" xfId="1" applyNumberFormat="1" applyFont="1" applyFill="1" applyBorder="1" applyAlignment="1">
      <alignment horizontal="right" vertical="center"/>
    </xf>
    <xf numFmtId="3" fontId="27" fillId="0" borderId="37" xfId="1" applyNumberFormat="1" applyFont="1" applyFill="1" applyBorder="1">
      <alignment vertical="center"/>
    </xf>
    <xf numFmtId="3" fontId="27" fillId="0" borderId="39" xfId="1" applyNumberFormat="1" applyFont="1" applyFill="1" applyBorder="1" applyAlignment="1">
      <alignment horizontal="right" vertical="center"/>
    </xf>
    <xf numFmtId="3" fontId="27" fillId="0" borderId="41" xfId="1" applyNumberFormat="1" applyFont="1" applyFill="1" applyBorder="1" applyAlignment="1">
      <alignment horizontal="right" vertical="center"/>
    </xf>
    <xf numFmtId="3" fontId="27" fillId="0" borderId="40" xfId="1" applyNumberFormat="1" applyFont="1" applyFill="1" applyBorder="1">
      <alignment vertical="center"/>
    </xf>
    <xf numFmtId="3" fontId="27" fillId="0" borderId="42" xfId="1" applyNumberFormat="1" applyFont="1" applyFill="1" applyBorder="1" applyAlignment="1">
      <alignment horizontal="right" vertical="center"/>
    </xf>
    <xf numFmtId="0" fontId="27" fillId="0" borderId="48" xfId="0" applyFont="1" applyBorder="1" applyAlignment="1">
      <alignment vertical="center" wrapText="1"/>
    </xf>
    <xf numFmtId="3" fontId="55" fillId="0" borderId="37" xfId="1" quotePrefix="1" applyNumberFormat="1" applyFont="1" applyFill="1" applyBorder="1" applyAlignment="1">
      <alignment horizontal="right" vertical="center"/>
    </xf>
    <xf numFmtId="3" fontId="55" fillId="0" borderId="40" xfId="1" quotePrefix="1" applyNumberFormat="1" applyFont="1" applyFill="1" applyBorder="1" applyAlignment="1">
      <alignment horizontal="right" vertical="center"/>
    </xf>
    <xf numFmtId="0" fontId="38" fillId="0" borderId="48" xfId="0" applyFont="1" applyBorder="1" applyAlignment="1">
      <alignment vertical="center" wrapText="1"/>
    </xf>
    <xf numFmtId="0" fontId="41" fillId="0" borderId="46" xfId="0" applyFont="1" applyBorder="1" applyAlignment="1">
      <alignment vertical="center" wrapText="1"/>
    </xf>
    <xf numFmtId="0" fontId="38" fillId="0" borderId="46" xfId="0" applyFont="1" applyBorder="1" applyAlignment="1">
      <alignment vertical="center" wrapText="1"/>
    </xf>
    <xf numFmtId="0" fontId="39" fillId="40" borderId="12" xfId="0" applyFont="1" applyFill="1" applyBorder="1" applyAlignment="1">
      <alignment vertical="center" wrapText="1"/>
    </xf>
    <xf numFmtId="0" fontId="51" fillId="37" borderId="49" xfId="0" applyFont="1" applyFill="1" applyBorder="1" applyAlignment="1">
      <alignment horizontal="center" vertical="center" wrapText="1"/>
    </xf>
    <xf numFmtId="177" fontId="27" fillId="38" borderId="12" xfId="45" applyNumberFormat="1" applyFont="1" applyFill="1" applyBorder="1" applyAlignment="1">
      <alignment horizontal="right" vertical="center"/>
    </xf>
    <xf numFmtId="0" fontId="51" fillId="37" borderId="50" xfId="0" applyFont="1" applyFill="1" applyBorder="1" applyAlignment="1">
      <alignment horizontal="center" vertical="center" wrapText="1"/>
    </xf>
    <xf numFmtId="0" fontId="24" fillId="0" borderId="44" xfId="0" applyFont="1" applyBorder="1" applyAlignment="1">
      <alignment vertical="center" wrapText="1"/>
    </xf>
    <xf numFmtId="0" fontId="24" fillId="0" borderId="48" xfId="0" applyFont="1" applyBorder="1" applyAlignment="1">
      <alignment vertical="center" wrapText="1"/>
    </xf>
    <xf numFmtId="0" fontId="49" fillId="37" borderId="20" xfId="0" applyFont="1" applyFill="1" applyBorder="1" applyAlignment="1">
      <alignment horizontal="center" vertical="center" wrapText="1"/>
    </xf>
    <xf numFmtId="180" fontId="27" fillId="39" borderId="12" xfId="1" applyNumberFormat="1" applyFont="1" applyFill="1" applyBorder="1" applyAlignment="1">
      <alignment vertical="center"/>
    </xf>
    <xf numFmtId="3" fontId="27" fillId="39" borderId="21" xfId="1" applyNumberFormat="1" applyFont="1" applyFill="1" applyBorder="1" applyAlignment="1">
      <alignment vertical="center"/>
    </xf>
    <xf numFmtId="0" fontId="32" fillId="37" borderId="25" xfId="0" applyFont="1" applyFill="1" applyBorder="1" applyAlignment="1">
      <alignment horizontal="center" vertical="center" wrapText="1"/>
    </xf>
    <xf numFmtId="0" fontId="49" fillId="37" borderId="51" xfId="0" applyFont="1" applyFill="1" applyBorder="1" applyAlignment="1">
      <alignment horizontal="left" vertical="center" wrapText="1"/>
    </xf>
    <xf numFmtId="0" fontId="51" fillId="37" borderId="33" xfId="0" applyFont="1" applyFill="1" applyBorder="1" applyAlignment="1">
      <alignment horizontal="center" vertical="center" wrapText="1"/>
    </xf>
    <xf numFmtId="3" fontId="27" fillId="0" borderId="13" xfId="1" applyNumberFormat="1" applyFont="1" applyBorder="1">
      <alignment vertical="center"/>
    </xf>
    <xf numFmtId="179" fontId="39" fillId="40" borderId="12" xfId="0" applyNumberFormat="1" applyFont="1" applyFill="1" applyBorder="1" applyAlignment="1">
      <alignment vertical="center" wrapText="1"/>
    </xf>
    <xf numFmtId="0" fontId="0" fillId="0" borderId="13" xfId="0" applyBorder="1">
      <alignment vertical="center"/>
    </xf>
    <xf numFmtId="0" fontId="38" fillId="0" borderId="12" xfId="0" applyFont="1" applyBorder="1" applyAlignment="1">
      <alignment vertical="center" wrapText="1"/>
    </xf>
    <xf numFmtId="3" fontId="27" fillId="0" borderId="13" xfId="1" applyNumberFormat="1" applyFont="1" applyFill="1" applyBorder="1">
      <alignment vertical="center"/>
    </xf>
    <xf numFmtId="177" fontId="27" fillId="38" borderId="0" xfId="45" applyNumberFormat="1" applyFont="1" applyFill="1">
      <alignment vertical="center"/>
    </xf>
    <xf numFmtId="3" fontId="27" fillId="0" borderId="11" xfId="1" applyNumberFormat="1" applyFont="1" applyFill="1" applyBorder="1" applyAlignment="1">
      <alignment vertical="center"/>
    </xf>
    <xf numFmtId="3" fontId="27" fillId="0" borderId="16" xfId="1" applyNumberFormat="1" applyFont="1" applyFill="1" applyBorder="1" applyAlignment="1">
      <alignment vertical="center"/>
    </xf>
    <xf numFmtId="3" fontId="27" fillId="0" borderId="16" xfId="1" applyNumberFormat="1" applyFont="1" applyFill="1" applyBorder="1">
      <alignment vertical="center"/>
    </xf>
    <xf numFmtId="3" fontId="27" fillId="0" borderId="29" xfId="1" applyNumberFormat="1" applyFont="1" applyFill="1" applyBorder="1">
      <alignment vertical="center"/>
    </xf>
    <xf numFmtId="3" fontId="27" fillId="0" borderId="22" xfId="1" applyNumberFormat="1" applyFont="1" applyFill="1" applyBorder="1" applyAlignment="1">
      <alignment vertical="center"/>
    </xf>
    <xf numFmtId="180" fontId="27" fillId="0" borderId="16" xfId="1" applyNumberFormat="1" applyFont="1" applyFill="1" applyBorder="1" applyAlignment="1">
      <alignment vertical="center"/>
    </xf>
    <xf numFmtId="180" fontId="27" fillId="0" borderId="12" xfId="1" applyNumberFormat="1" applyFont="1" applyFill="1" applyBorder="1" applyAlignment="1">
      <alignment vertical="center"/>
    </xf>
    <xf numFmtId="0" fontId="29" fillId="0" borderId="12" xfId="0" applyFont="1" applyBorder="1" applyAlignment="1">
      <alignment vertical="center" wrapText="1"/>
    </xf>
    <xf numFmtId="0" fontId="39" fillId="0" borderId="12" xfId="0" applyFont="1" applyBorder="1" applyAlignment="1">
      <alignment vertical="center" wrapText="1"/>
    </xf>
    <xf numFmtId="177" fontId="27" fillId="38" borderId="13" xfId="45" applyNumberFormat="1" applyFont="1" applyFill="1" applyBorder="1">
      <alignment vertical="center"/>
    </xf>
    <xf numFmtId="0" fontId="28" fillId="37" borderId="14" xfId="0" applyFont="1" applyFill="1" applyBorder="1" applyAlignment="1">
      <alignment horizontal="centerContinuous" vertical="center"/>
    </xf>
    <xf numFmtId="0" fontId="28" fillId="41" borderId="14" xfId="0" applyFont="1" applyFill="1" applyBorder="1" applyAlignment="1">
      <alignment horizontal="centerContinuous" vertical="center"/>
    </xf>
    <xf numFmtId="0" fontId="28" fillId="42" borderId="18" xfId="0" applyFont="1" applyFill="1" applyBorder="1" applyAlignment="1">
      <alignment horizontal="centerContinuous" vertical="center"/>
    </xf>
    <xf numFmtId="0" fontId="28" fillId="42" borderId="23" xfId="0" applyFont="1" applyFill="1" applyBorder="1" applyAlignment="1">
      <alignment horizontal="centerContinuous" vertical="center"/>
    </xf>
    <xf numFmtId="0" fontId="49" fillId="37" borderId="32" xfId="0" applyFont="1" applyFill="1" applyBorder="1">
      <alignment vertical="center"/>
    </xf>
    <xf numFmtId="0" fontId="49" fillId="37" borderId="19" xfId="0" applyFont="1" applyFill="1" applyBorder="1">
      <alignment vertical="center"/>
    </xf>
    <xf numFmtId="0" fontId="16" fillId="40" borderId="45" xfId="0" applyFont="1" applyFill="1" applyBorder="1">
      <alignment vertical="center"/>
    </xf>
    <xf numFmtId="0" fontId="41" fillId="0" borderId="46" xfId="0" applyFont="1" applyBorder="1">
      <alignment vertical="center"/>
    </xf>
    <xf numFmtId="0" fontId="16" fillId="40" borderId="47" xfId="0" applyFont="1" applyFill="1" applyBorder="1">
      <alignment vertical="center"/>
    </xf>
    <xf numFmtId="0" fontId="39" fillId="0" borderId="13" xfId="0" applyFont="1" applyBorder="1">
      <alignment vertical="center"/>
    </xf>
    <xf numFmtId="0" fontId="38" fillId="38" borderId="13" xfId="0" applyFont="1" applyFill="1" applyBorder="1">
      <alignment vertical="center"/>
    </xf>
    <xf numFmtId="0" fontId="49" fillId="37" borderId="49" xfId="0" applyFont="1" applyFill="1" applyBorder="1" applyAlignment="1">
      <alignment horizontal="left" vertical="center" wrapText="1"/>
    </xf>
    <xf numFmtId="0" fontId="32" fillId="37" borderId="27" xfId="0" applyFont="1" applyFill="1" applyBorder="1" applyAlignment="1">
      <alignment horizontal="center" vertical="center" wrapText="1"/>
    </xf>
    <xf numFmtId="0" fontId="38" fillId="38" borderId="12" xfId="0" applyFont="1" applyFill="1" applyBorder="1">
      <alignment vertical="center"/>
    </xf>
    <xf numFmtId="0" fontId="24" fillId="38" borderId="0" xfId="0" applyFont="1" applyFill="1">
      <alignment vertical="center"/>
    </xf>
    <xf numFmtId="0" fontId="28" fillId="37" borderId="25" xfId="0" applyFont="1" applyFill="1" applyBorder="1" applyAlignment="1">
      <alignment horizontal="centerContinuous" vertical="center"/>
    </xf>
    <xf numFmtId="0" fontId="29" fillId="40" borderId="13" xfId="0" applyFont="1" applyFill="1" applyBorder="1" applyAlignment="1">
      <alignment vertical="center" wrapText="1"/>
    </xf>
    <xf numFmtId="0" fontId="38" fillId="39" borderId="13" xfId="0" applyFont="1" applyFill="1" applyBorder="1" applyAlignment="1">
      <alignment vertical="center" wrapText="1"/>
    </xf>
    <xf numFmtId="0" fontId="24" fillId="38" borderId="28" xfId="0" applyFont="1" applyFill="1" applyBorder="1" applyAlignment="1">
      <alignment horizontal="left" vertical="center" wrapText="1"/>
    </xf>
    <xf numFmtId="0" fontId="24" fillId="38" borderId="28" xfId="0" applyFont="1" applyFill="1" applyBorder="1" applyAlignment="1">
      <alignment vertical="center" wrapText="1"/>
    </xf>
    <xf numFmtId="0" fontId="39" fillId="39" borderId="13" xfId="0" applyFont="1" applyFill="1" applyBorder="1" applyAlignment="1">
      <alignment vertical="center" wrapText="1"/>
    </xf>
    <xf numFmtId="0" fontId="38" fillId="38" borderId="28" xfId="0" applyFont="1" applyFill="1" applyBorder="1" applyAlignment="1">
      <alignment vertical="center" wrapText="1"/>
    </xf>
    <xf numFmtId="0" fontId="27" fillId="39" borderId="13" xfId="0" applyFont="1" applyFill="1" applyBorder="1" applyAlignment="1">
      <alignment vertical="center" wrapText="1"/>
    </xf>
    <xf numFmtId="0" fontId="39" fillId="39" borderId="29" xfId="0" applyFont="1" applyFill="1" applyBorder="1" applyAlignment="1">
      <alignment vertical="center" wrapText="1"/>
    </xf>
    <xf numFmtId="0" fontId="27" fillId="39" borderId="13" xfId="0" quotePrefix="1" applyFont="1" applyFill="1" applyBorder="1" applyAlignment="1">
      <alignment horizontal="left" vertical="center" wrapText="1"/>
    </xf>
    <xf numFmtId="179" fontId="39" fillId="40" borderId="12" xfId="0" applyNumberFormat="1" applyFont="1" applyFill="1" applyBorder="1">
      <alignment vertical="center"/>
    </xf>
    <xf numFmtId="0" fontId="28" fillId="37" borderId="26" xfId="0" applyFont="1" applyFill="1" applyBorder="1" applyAlignment="1">
      <alignment horizontal="centerContinuous" vertical="center"/>
    </xf>
    <xf numFmtId="0" fontId="28" fillId="37" borderId="27" xfId="0" applyFont="1" applyFill="1" applyBorder="1" applyAlignment="1">
      <alignment horizontal="centerContinuous" vertical="center"/>
    </xf>
    <xf numFmtId="0" fontId="28" fillId="37" borderId="18" xfId="0" applyFont="1" applyFill="1" applyBorder="1" applyAlignment="1">
      <alignment horizontal="centerContinuous" vertical="center"/>
    </xf>
    <xf numFmtId="0" fontId="28" fillId="37" borderId="23" xfId="0" applyFont="1" applyFill="1" applyBorder="1" applyAlignment="1">
      <alignment horizontal="centerContinuous" vertical="center"/>
    </xf>
    <xf numFmtId="0" fontId="28" fillId="37" borderId="17" xfId="0" applyFont="1" applyFill="1" applyBorder="1" applyAlignment="1">
      <alignment horizontal="centerContinuous" vertical="center"/>
    </xf>
    <xf numFmtId="0" fontId="28" fillId="41" borderId="18" xfId="0" applyFont="1" applyFill="1" applyBorder="1" applyAlignment="1">
      <alignment horizontal="centerContinuous" vertical="center"/>
    </xf>
    <xf numFmtId="0" fontId="28" fillId="41" borderId="23" xfId="0" applyFont="1" applyFill="1" applyBorder="1" applyAlignment="1">
      <alignment horizontal="centerContinuous" vertical="center"/>
    </xf>
    <xf numFmtId="0" fontId="28" fillId="41" borderId="17" xfId="0" applyFont="1" applyFill="1" applyBorder="1" applyAlignment="1">
      <alignment horizontal="centerContinuous" vertical="center"/>
    </xf>
    <xf numFmtId="0" fontId="32" fillId="37" borderId="23" xfId="0" applyFont="1" applyFill="1" applyBorder="1" applyAlignment="1">
      <alignment horizontal="centerContinuous" vertical="center"/>
    </xf>
    <xf numFmtId="0" fontId="58" fillId="0" borderId="52" xfId="0" applyFont="1" applyBorder="1">
      <alignment vertical="center"/>
    </xf>
    <xf numFmtId="0" fontId="58" fillId="0" borderId="52" xfId="0" applyFont="1" applyBorder="1" applyAlignment="1">
      <alignment horizontal="centerContinuous" vertical="center" wrapText="1"/>
    </xf>
    <xf numFmtId="38" fontId="27" fillId="40" borderId="12" xfId="1" applyFont="1" applyFill="1" applyBorder="1">
      <alignment vertical="center"/>
    </xf>
    <xf numFmtId="38" fontId="27" fillId="39" borderId="12" xfId="1" applyFont="1" applyFill="1" applyBorder="1">
      <alignment vertical="center"/>
    </xf>
    <xf numFmtId="38" fontId="27" fillId="0" borderId="12" xfId="1" applyFont="1" applyFill="1" applyBorder="1">
      <alignment vertical="center"/>
    </xf>
    <xf numFmtId="178" fontId="36" fillId="0" borderId="12" xfId="1" applyNumberFormat="1" applyFont="1" applyFill="1" applyBorder="1" applyAlignment="1">
      <alignment horizontal="right" vertical="center"/>
    </xf>
    <xf numFmtId="0" fontId="58" fillId="0" borderId="0" xfId="0" applyFont="1">
      <alignment vertical="center"/>
    </xf>
    <xf numFmtId="0" fontId="41" fillId="0" borderId="54" xfId="0" applyFont="1" applyBorder="1" applyAlignment="1">
      <alignment vertical="center" wrapText="1"/>
    </xf>
    <xf numFmtId="3" fontId="36" fillId="0" borderId="56" xfId="1" applyNumberFormat="1" applyFont="1" applyFill="1" applyBorder="1" applyAlignment="1">
      <alignment horizontal="right" vertical="center"/>
    </xf>
    <xf numFmtId="3" fontId="27" fillId="43" borderId="55" xfId="1" applyNumberFormat="1" applyFont="1" applyFill="1" applyBorder="1" applyAlignment="1">
      <alignment horizontal="right" vertical="center"/>
    </xf>
    <xf numFmtId="3" fontId="27" fillId="43" borderId="56" xfId="1" applyNumberFormat="1" applyFont="1" applyFill="1" applyBorder="1" applyAlignment="1">
      <alignment horizontal="right" vertical="center"/>
    </xf>
    <xf numFmtId="3" fontId="27" fillId="43" borderId="55" xfId="1" applyNumberFormat="1" applyFont="1" applyFill="1" applyBorder="1">
      <alignment vertical="center"/>
    </xf>
    <xf numFmtId="3" fontId="36" fillId="43" borderId="56" xfId="1" applyNumberFormat="1" applyFont="1" applyFill="1" applyBorder="1" applyAlignment="1">
      <alignment horizontal="right" vertical="center"/>
    </xf>
    <xf numFmtId="3" fontId="27" fillId="43" borderId="57" xfId="1" applyNumberFormat="1" applyFont="1" applyFill="1" applyBorder="1" applyAlignment="1">
      <alignment horizontal="right" vertical="center"/>
    </xf>
    <xf numFmtId="3" fontId="27" fillId="43" borderId="37" xfId="1" applyNumberFormat="1" applyFont="1" applyFill="1" applyBorder="1" applyAlignment="1">
      <alignment horizontal="right" vertical="center"/>
    </xf>
    <xf numFmtId="3" fontId="27" fillId="0" borderId="58" xfId="1" applyNumberFormat="1" applyFont="1" applyFill="1" applyBorder="1" applyAlignment="1">
      <alignment horizontal="right" vertical="center"/>
    </xf>
    <xf numFmtId="3" fontId="27" fillId="0" borderId="29" xfId="1" applyNumberFormat="1" applyFont="1" applyFill="1" applyBorder="1" applyAlignment="1">
      <alignment horizontal="right" vertical="center"/>
    </xf>
    <xf numFmtId="0" fontId="41" fillId="0" borderId="54" xfId="0" applyFont="1" applyBorder="1">
      <alignment vertical="center"/>
    </xf>
    <xf numFmtId="3" fontId="27" fillId="0" borderId="52" xfId="1" applyNumberFormat="1" applyFont="1" applyFill="1" applyBorder="1" applyAlignment="1">
      <alignment horizontal="right" vertical="center"/>
    </xf>
    <xf numFmtId="3" fontId="27" fillId="0" borderId="16" xfId="1" applyNumberFormat="1" applyFont="1" applyFill="1" applyBorder="1" applyAlignment="1">
      <alignment horizontal="right" vertical="center"/>
    </xf>
    <xf numFmtId="38" fontId="36" fillId="38" borderId="11" xfId="1" applyFont="1" applyFill="1" applyBorder="1" applyAlignment="1">
      <alignment horizontal="right" vertical="center"/>
    </xf>
    <xf numFmtId="38" fontId="36" fillId="38" borderId="12" xfId="1" applyFont="1" applyFill="1" applyBorder="1" applyAlignment="1">
      <alignment horizontal="right" vertical="center"/>
    </xf>
    <xf numFmtId="178" fontId="36" fillId="0" borderId="11" xfId="1" applyNumberFormat="1" applyFont="1" applyFill="1" applyBorder="1" applyAlignment="1">
      <alignment horizontal="right" vertical="center"/>
    </xf>
    <xf numFmtId="0" fontId="43" fillId="39" borderId="0" xfId="0" applyFont="1" applyFill="1" applyAlignment="1">
      <alignment vertical="center" wrapText="1"/>
    </xf>
    <xf numFmtId="0" fontId="33" fillId="39" borderId="0" xfId="0" applyFont="1" applyFill="1">
      <alignment vertical="center"/>
    </xf>
    <xf numFmtId="181" fontId="57" fillId="39" borderId="0" xfId="0" applyNumberFormat="1" applyFont="1" applyFill="1">
      <alignment vertical="center"/>
    </xf>
    <xf numFmtId="181" fontId="33" fillId="39" borderId="0" xfId="0" applyNumberFormat="1" applyFont="1" applyFill="1">
      <alignment vertical="center"/>
    </xf>
    <xf numFmtId="0" fontId="47" fillId="39" borderId="23" xfId="0" applyFont="1" applyFill="1" applyBorder="1">
      <alignment vertical="center"/>
    </xf>
    <xf numFmtId="0" fontId="47" fillId="39" borderId="0" xfId="0" applyFont="1" applyFill="1">
      <alignment vertical="center"/>
    </xf>
    <xf numFmtId="0" fontId="27" fillId="39" borderId="21" xfId="0" applyFont="1" applyFill="1" applyBorder="1">
      <alignment vertical="center"/>
    </xf>
    <xf numFmtId="0" fontId="27" fillId="39" borderId="0" xfId="0" applyFont="1" applyFill="1">
      <alignment vertical="center"/>
    </xf>
    <xf numFmtId="0" fontId="48" fillId="39" borderId="21" xfId="0" applyFont="1" applyFill="1" applyBorder="1" applyAlignment="1">
      <alignment horizontal="center" vertical="center" wrapText="1"/>
    </xf>
    <xf numFmtId="0" fontId="48" fillId="39" borderId="0" xfId="0" applyFont="1" applyFill="1" applyAlignment="1">
      <alignment horizontal="center" vertical="center" wrapText="1"/>
    </xf>
    <xf numFmtId="0" fontId="67" fillId="39" borderId="0" xfId="0" applyFont="1" applyFill="1" applyAlignment="1">
      <alignment horizontal="center" vertical="center" wrapText="1"/>
    </xf>
    <xf numFmtId="3" fontId="27" fillId="39" borderId="0" xfId="0" applyNumberFormat="1" applyFont="1" applyFill="1">
      <alignment vertical="center"/>
    </xf>
    <xf numFmtId="10" fontId="27" fillId="39" borderId="21" xfId="0" applyNumberFormat="1" applyFont="1" applyFill="1" applyBorder="1">
      <alignment vertical="center"/>
    </xf>
    <xf numFmtId="10" fontId="27" fillId="39" borderId="0" xfId="0" applyNumberFormat="1" applyFont="1" applyFill="1">
      <alignment vertical="center"/>
    </xf>
    <xf numFmtId="38" fontId="27" fillId="39" borderId="0" xfId="1" applyFont="1" applyFill="1">
      <alignment vertical="center"/>
    </xf>
    <xf numFmtId="0" fontId="47" fillId="39" borderId="23" xfId="0" applyFont="1" applyFill="1" applyBorder="1" applyAlignment="1">
      <alignment horizontal="left" vertical="center" wrapText="1"/>
    </xf>
    <xf numFmtId="0" fontId="29" fillId="39" borderId="21" xfId="0" applyFont="1" applyFill="1" applyBorder="1">
      <alignment vertical="center"/>
    </xf>
    <xf numFmtId="0" fontId="29" fillId="39" borderId="0" xfId="0" applyFont="1" applyFill="1">
      <alignment vertical="center"/>
    </xf>
    <xf numFmtId="0" fontId="48" fillId="39" borderId="21" xfId="0" applyFont="1" applyFill="1" applyBorder="1">
      <alignment vertical="center"/>
    </xf>
    <xf numFmtId="0" fontId="67" fillId="39" borderId="0" xfId="0" applyFont="1" applyFill="1">
      <alignment vertical="center"/>
    </xf>
    <xf numFmtId="0" fontId="48" fillId="39" borderId="0" xfId="0" applyFont="1" applyFill="1">
      <alignment vertical="center"/>
    </xf>
    <xf numFmtId="0" fontId="27" fillId="39" borderId="0" xfId="0" applyFont="1" applyFill="1" applyAlignment="1">
      <alignment horizontal="right" vertical="center"/>
    </xf>
    <xf numFmtId="0" fontId="60" fillId="39" borderId="0" xfId="0" applyFont="1" applyFill="1" applyAlignment="1">
      <alignment horizontal="centerContinuous" vertical="center" wrapText="1"/>
    </xf>
    <xf numFmtId="0" fontId="43" fillId="39" borderId="23" xfId="0" applyFont="1" applyFill="1" applyBorder="1">
      <alignment vertical="center"/>
    </xf>
    <xf numFmtId="0" fontId="24" fillId="39" borderId="0" xfId="0" applyFont="1" applyFill="1">
      <alignment vertical="center"/>
    </xf>
    <xf numFmtId="3" fontId="24" fillId="39" borderId="0" xfId="0" applyNumberFormat="1" applyFont="1" applyFill="1">
      <alignment vertical="center"/>
    </xf>
    <xf numFmtId="38" fontId="24" fillId="39" borderId="0" xfId="1" applyFont="1" applyFill="1">
      <alignment vertical="center"/>
    </xf>
    <xf numFmtId="0" fontId="47" fillId="39" borderId="23" xfId="0" applyFont="1" applyFill="1" applyBorder="1" applyAlignment="1">
      <alignment horizontal="left" vertical="center"/>
    </xf>
    <xf numFmtId="0" fontId="27" fillId="39" borderId="0" xfId="0" applyFont="1" applyFill="1" applyAlignment="1">
      <alignment vertical="center" wrapText="1"/>
    </xf>
    <xf numFmtId="0" fontId="27" fillId="39" borderId="0" xfId="0" applyFont="1" applyFill="1" applyAlignment="1">
      <alignment horizontal="centerContinuous" vertical="center" wrapText="1"/>
    </xf>
    <xf numFmtId="0" fontId="43" fillId="39" borderId="23" xfId="0" applyFont="1" applyFill="1" applyBorder="1" applyAlignment="1">
      <alignment vertical="center" wrapText="1"/>
    </xf>
    <xf numFmtId="0" fontId="0" fillId="39" borderId="0" xfId="0" applyFill="1">
      <alignment vertical="center"/>
    </xf>
    <xf numFmtId="177" fontId="27" fillId="38" borderId="11" xfId="45" applyNumberFormat="1" applyFont="1" applyFill="1" applyBorder="1" applyAlignment="1">
      <alignment horizontal="right" vertical="center"/>
    </xf>
    <xf numFmtId="0" fontId="27" fillId="39" borderId="0" xfId="0" applyFont="1" applyFill="1" applyAlignment="1">
      <alignment horizontal="left" vertical="center"/>
    </xf>
    <xf numFmtId="0" fontId="27" fillId="39" borderId="0" xfId="0" applyFont="1" applyFill="1" applyAlignment="1">
      <alignment horizontal="right" vertical="center" wrapText="1"/>
    </xf>
    <xf numFmtId="0" fontId="45" fillId="39" borderId="23" xfId="0" applyFont="1" applyFill="1" applyBorder="1">
      <alignment vertical="center"/>
    </xf>
    <xf numFmtId="0" fontId="41" fillId="39" borderId="12" xfId="0" applyFont="1" applyFill="1" applyBorder="1" applyAlignment="1">
      <alignment vertical="center" wrapText="1"/>
    </xf>
    <xf numFmtId="3" fontId="36" fillId="0" borderId="55" xfId="1" applyNumberFormat="1" applyFont="1" applyFill="1" applyBorder="1" applyAlignment="1">
      <alignment horizontal="right" vertical="center"/>
    </xf>
    <xf numFmtId="3" fontId="36" fillId="0" borderId="57" xfId="1" applyNumberFormat="1" applyFont="1" applyFill="1" applyBorder="1" applyAlignment="1">
      <alignment horizontal="right" vertical="center"/>
    </xf>
    <xf numFmtId="3" fontId="36" fillId="39" borderId="22" xfId="1" applyNumberFormat="1" applyFont="1" applyFill="1" applyBorder="1" applyAlignment="1">
      <alignment horizontal="right" vertical="center"/>
    </xf>
    <xf numFmtId="3" fontId="0" fillId="39" borderId="11" xfId="1" applyNumberFormat="1" applyFont="1" applyFill="1" applyBorder="1" applyAlignment="1">
      <alignment horizontal="right" vertical="center"/>
    </xf>
    <xf numFmtId="3" fontId="0" fillId="39" borderId="12" xfId="1" applyNumberFormat="1" applyFont="1" applyFill="1" applyBorder="1" applyAlignment="1">
      <alignment horizontal="right" vertical="center"/>
    </xf>
    <xf numFmtId="3" fontId="36" fillId="39" borderId="36" xfId="1" applyNumberFormat="1" applyFont="1" applyFill="1" applyBorder="1" applyAlignment="1">
      <alignment horizontal="right" vertical="center"/>
    </xf>
    <xf numFmtId="0" fontId="45" fillId="39" borderId="23" xfId="0" applyFont="1" applyFill="1" applyBorder="1" applyAlignment="1">
      <alignment vertical="center" wrapText="1"/>
    </xf>
    <xf numFmtId="0" fontId="47" fillId="39" borderId="23" xfId="0" applyFont="1" applyFill="1" applyBorder="1" applyAlignment="1">
      <alignment vertical="center" wrapText="1"/>
    </xf>
    <xf numFmtId="0" fontId="27" fillId="39" borderId="13" xfId="0" applyFont="1" applyFill="1" applyBorder="1">
      <alignment vertical="center"/>
    </xf>
    <xf numFmtId="38" fontId="36" fillId="38" borderId="13" xfId="1" applyFont="1" applyFill="1" applyBorder="1" applyAlignment="1">
      <alignment horizontal="right" vertical="center"/>
    </xf>
    <xf numFmtId="178" fontId="36" fillId="0" borderId="13" xfId="1" applyNumberFormat="1" applyFont="1" applyFill="1" applyBorder="1" applyAlignment="1">
      <alignment horizontal="right" vertical="center"/>
    </xf>
    <xf numFmtId="178" fontId="36" fillId="39" borderId="53" xfId="1" applyNumberFormat="1" applyFont="1" applyFill="1" applyBorder="1" applyAlignment="1">
      <alignment horizontal="right" vertical="center"/>
    </xf>
    <xf numFmtId="178" fontId="36" fillId="39" borderId="12" xfId="1" applyNumberFormat="1" applyFont="1" applyFill="1" applyBorder="1" applyAlignment="1">
      <alignment horizontal="right" vertical="center"/>
    </xf>
    <xf numFmtId="3" fontId="27" fillId="0" borderId="12" xfId="1" applyNumberFormat="1" applyFont="1" applyBorder="1" applyAlignment="1">
      <alignment horizontal="right" vertical="center"/>
    </xf>
    <xf numFmtId="0" fontId="24" fillId="0" borderId="59" xfId="0" applyFont="1" applyBorder="1" applyAlignment="1">
      <alignment vertical="center" wrapText="1"/>
    </xf>
    <xf numFmtId="3" fontId="36" fillId="0" borderId="60" xfId="1" quotePrefix="1" applyNumberFormat="1" applyFont="1" applyFill="1" applyBorder="1" applyAlignment="1">
      <alignment horizontal="right" vertical="center"/>
    </xf>
    <xf numFmtId="3" fontId="36" fillId="0" borderId="61" xfId="1" applyNumberFormat="1" applyFont="1" applyFill="1" applyBorder="1" applyAlignment="1">
      <alignment horizontal="right" vertical="center"/>
    </xf>
    <xf numFmtId="3" fontId="36" fillId="0" borderId="60" xfId="1" applyNumberFormat="1" applyFont="1" applyFill="1" applyBorder="1" applyAlignment="1">
      <alignment horizontal="right" vertical="center"/>
    </xf>
    <xf numFmtId="3" fontId="27" fillId="0" borderId="60" xfId="1" applyNumberFormat="1" applyFont="1" applyFill="1" applyBorder="1" applyAlignment="1">
      <alignment horizontal="right" vertical="center"/>
    </xf>
    <xf numFmtId="3" fontId="36" fillId="0" borderId="62" xfId="1" applyNumberFormat="1" applyFont="1" applyFill="1" applyBorder="1" applyAlignment="1">
      <alignment horizontal="right" vertical="center"/>
    </xf>
    <xf numFmtId="3" fontId="27" fillId="43" borderId="52" xfId="1" applyNumberFormat="1" applyFont="1" applyFill="1" applyBorder="1" applyAlignment="1">
      <alignment horizontal="right" vertical="center"/>
    </xf>
    <xf numFmtId="3" fontId="27" fillId="43" borderId="40" xfId="1" applyNumberFormat="1" applyFont="1" applyFill="1" applyBorder="1" applyAlignment="1">
      <alignment horizontal="right" vertical="center"/>
    </xf>
    <xf numFmtId="3" fontId="27" fillId="43" borderId="41" xfId="1" applyNumberFormat="1" applyFont="1" applyFill="1" applyBorder="1" applyAlignment="1">
      <alignment horizontal="right" vertical="center"/>
    </xf>
    <xf numFmtId="3" fontId="27" fillId="39" borderId="16" xfId="1" applyNumberFormat="1" applyFont="1" applyFill="1" applyBorder="1" applyAlignment="1">
      <alignment horizontal="right" vertical="center"/>
    </xf>
    <xf numFmtId="0" fontId="43" fillId="39" borderId="0" xfId="0" applyFont="1" applyFill="1" applyAlignment="1">
      <alignment horizontal="left" vertical="center" wrapText="1"/>
    </xf>
    <xf numFmtId="0" fontId="38" fillId="0" borderId="54" xfId="0" applyFont="1" applyBorder="1" applyAlignment="1">
      <alignment vertical="center" wrapText="1"/>
    </xf>
    <xf numFmtId="3" fontId="55" fillId="0" borderId="55" xfId="1" quotePrefix="1" applyNumberFormat="1" applyFont="1" applyFill="1" applyBorder="1" applyAlignment="1">
      <alignment horizontal="right" vertical="center"/>
    </xf>
    <xf numFmtId="3" fontId="27" fillId="0" borderId="55" xfId="1" applyNumberFormat="1" applyFont="1" applyFill="1" applyBorder="1" applyAlignment="1">
      <alignment horizontal="right" vertical="center"/>
    </xf>
    <xf numFmtId="0" fontId="28" fillId="41" borderId="63" xfId="0" applyFont="1" applyFill="1" applyBorder="1" applyAlignment="1">
      <alignment horizontal="centerContinuous" vertical="center"/>
    </xf>
    <xf numFmtId="0" fontId="28" fillId="41" borderId="64" xfId="0" applyFont="1" applyFill="1" applyBorder="1" applyAlignment="1">
      <alignment horizontal="centerContinuous" vertical="center"/>
    </xf>
    <xf numFmtId="0" fontId="28" fillId="42" borderId="65" xfId="0" applyFont="1" applyFill="1" applyBorder="1" applyAlignment="1">
      <alignment horizontal="centerContinuous" vertical="center"/>
    </xf>
    <xf numFmtId="3" fontId="27" fillId="43" borderId="38" xfId="1" applyNumberFormat="1" applyFont="1" applyFill="1" applyBorder="1" applyAlignment="1">
      <alignment horizontal="right" vertical="center"/>
    </xf>
    <xf numFmtId="3" fontId="27" fillId="44" borderId="52" xfId="1" applyNumberFormat="1" applyFont="1" applyFill="1" applyBorder="1" applyAlignment="1">
      <alignment horizontal="right" vertical="center"/>
    </xf>
    <xf numFmtId="3" fontId="27" fillId="44" borderId="38" xfId="1" applyNumberFormat="1" applyFont="1" applyFill="1" applyBorder="1" applyAlignment="1">
      <alignment horizontal="right" vertical="center"/>
    </xf>
    <xf numFmtId="3" fontId="27" fillId="44" borderId="41" xfId="1" applyNumberFormat="1" applyFont="1" applyFill="1" applyBorder="1" applyAlignment="1">
      <alignment horizontal="right" vertical="center"/>
    </xf>
    <xf numFmtId="0" fontId="47" fillId="39" borderId="23" xfId="0" applyFont="1" applyFill="1" applyBorder="1" applyAlignment="1">
      <alignment horizontal="left" vertical="center" wrapText="1"/>
    </xf>
    <xf numFmtId="0" fontId="47" fillId="39" borderId="0" xfId="0" applyFont="1" applyFill="1" applyAlignment="1">
      <alignment horizontal="left" vertical="center" wrapText="1"/>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0" xfId="0" applyBorder="1" applyAlignment="1">
      <alignment horizontal="center" vertical="center"/>
    </xf>
    <xf numFmtId="0" fontId="52" fillId="39" borderId="23" xfId="0" applyFont="1" applyFill="1" applyBorder="1" applyAlignment="1">
      <alignment horizontal="left" vertical="center" wrapText="1"/>
    </xf>
    <xf numFmtId="0" fontId="45" fillId="39" borderId="23" xfId="0" applyFont="1" applyFill="1" applyBorder="1" applyAlignment="1">
      <alignment horizontal="left" vertical="center"/>
    </xf>
    <xf numFmtId="0" fontId="38" fillId="39" borderId="12" xfId="0" applyFont="1" applyFill="1" applyBorder="1" applyAlignment="1">
      <alignment horizontal="left" vertical="center" wrapText="1"/>
    </xf>
    <xf numFmtId="0" fontId="27" fillId="39" borderId="13" xfId="0" applyFont="1" applyFill="1" applyBorder="1" applyAlignment="1">
      <alignment horizontal="left" vertical="center" wrapText="1"/>
    </xf>
    <xf numFmtId="0" fontId="38" fillId="38" borderId="12" xfId="0" applyFont="1" applyFill="1" applyBorder="1" applyAlignment="1">
      <alignment horizontal="left" vertical="center" wrapText="1"/>
    </xf>
    <xf numFmtId="0" fontId="38" fillId="38" borderId="13" xfId="0" applyFont="1" applyFill="1" applyBorder="1" applyAlignment="1">
      <alignment horizontal="left" vertical="center" wrapText="1"/>
    </xf>
    <xf numFmtId="0" fontId="49" fillId="37" borderId="32" xfId="0" applyFont="1" applyFill="1" applyBorder="1" applyAlignment="1">
      <alignment horizontal="left" vertical="center" wrapText="1"/>
    </xf>
    <xf numFmtId="0" fontId="49" fillId="37" borderId="19" xfId="0" applyFont="1" applyFill="1" applyBorder="1" applyAlignment="1">
      <alignment horizontal="left" vertical="center" wrapText="1"/>
    </xf>
    <xf numFmtId="179" fontId="39" fillId="40" borderId="12" xfId="0" applyNumberFormat="1" applyFont="1" applyFill="1" applyBorder="1" applyAlignment="1">
      <alignment vertical="center" wrapText="1"/>
    </xf>
    <xf numFmtId="0" fontId="0" fillId="0" borderId="13" xfId="0" applyBorder="1">
      <alignment vertical="center"/>
    </xf>
    <xf numFmtId="0" fontId="39" fillId="39" borderId="12" xfId="0" applyFont="1" applyFill="1" applyBorder="1" applyAlignment="1">
      <alignment horizontal="left" vertical="center" wrapText="1"/>
    </xf>
    <xf numFmtId="0" fontId="39" fillId="39" borderId="13" xfId="0" applyFont="1" applyFill="1" applyBorder="1" applyAlignment="1">
      <alignment horizontal="left" vertical="center" wrapText="1"/>
    </xf>
    <xf numFmtId="0" fontId="41" fillId="0" borderId="12" xfId="0" applyFont="1" applyBorder="1" applyAlignment="1">
      <alignment horizontal="left" vertical="center" wrapText="1"/>
    </xf>
    <xf numFmtId="0" fontId="27" fillId="0" borderId="13" xfId="0" applyFont="1" applyBorder="1" applyAlignment="1">
      <alignment horizontal="left" vertical="center" wrapText="1"/>
    </xf>
    <xf numFmtId="0" fontId="24" fillId="38" borderId="12" xfId="0" applyFont="1" applyFill="1" applyBorder="1" applyAlignment="1">
      <alignment horizontal="left" vertical="center" wrapText="1"/>
    </xf>
    <xf numFmtId="0" fontId="24" fillId="39" borderId="12" xfId="0" applyFont="1" applyFill="1" applyBorder="1" applyAlignment="1">
      <alignment horizontal="left" vertical="center" wrapText="1"/>
    </xf>
    <xf numFmtId="179" fontId="26" fillId="40" borderId="12" xfId="0" applyNumberFormat="1" applyFont="1" applyFill="1" applyBorder="1" applyAlignment="1">
      <alignment vertical="center" wrapText="1"/>
    </xf>
    <xf numFmtId="0" fontId="26" fillId="39" borderId="12" xfId="0" applyFont="1" applyFill="1" applyBorder="1" applyAlignment="1">
      <alignment horizontal="left" vertical="center" wrapText="1"/>
    </xf>
    <xf numFmtId="0" fontId="41" fillId="39" borderId="12" xfId="0" applyFont="1" applyFill="1" applyBorder="1" applyAlignment="1">
      <alignment horizontal="left" vertical="center" wrapText="1"/>
    </xf>
    <xf numFmtId="0" fontId="39" fillId="0" borderId="12" xfId="0" applyFont="1" applyBorder="1" applyAlignment="1">
      <alignment horizontal="left" vertical="center" wrapText="1"/>
    </xf>
    <xf numFmtId="0" fontId="39" fillId="0" borderId="13" xfId="0" applyFont="1" applyBorder="1" applyAlignment="1">
      <alignment horizontal="left" vertical="center" wrapText="1"/>
    </xf>
    <xf numFmtId="0" fontId="28" fillId="37" borderId="64" xfId="0" applyFont="1" applyFill="1" applyBorder="1" applyAlignment="1">
      <alignment horizontal="centerContinuous" vertical="center"/>
    </xf>
    <xf numFmtId="0" fontId="28" fillId="37" borderId="65" xfId="0" applyFont="1" applyFill="1" applyBorder="1" applyAlignment="1">
      <alignment horizontal="centerContinuous" vertical="center"/>
    </xf>
  </cellXfs>
  <cellStyles count="48">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パーセント" xfId="45" builtinId="5"/>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標準 14" xfId="46" xr:uid="{80B22D12-2A50-41B9-9466-5B86B5A17E96}"/>
    <cellStyle name="標準 2" xfId="43" xr:uid="{5FE57AFB-ACB5-480A-B352-84AC3D18965D}"/>
    <cellStyle name="標準 2 14" xfId="47" xr:uid="{A7A25CE8-8DCA-46D3-811F-265975289D7E}"/>
    <cellStyle name="標準 3" xfId="44" xr:uid="{2FD4BF22-29A2-4C3A-940E-4329BB6B5F62}"/>
    <cellStyle name="良い" xfId="7" builtinId="26" customBuiltin="1"/>
  </cellStyles>
  <dxfs count="0"/>
  <tableStyles count="1" defaultTableStyle="TableStyleMedium2" defaultPivotStyle="PivotStyleLight16">
    <tableStyle name="Invisible" pivot="0" table="0" count="0" xr9:uid="{BF495717-8712-41A5-B5FF-9DEE5DC0FBB2}"/>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9" Type="http://schemas.openxmlformats.org/officeDocument/2006/relationships/customXml" Target="../customXml/item15.xml"/><Relationship Id="rId21" Type="http://schemas.openxmlformats.org/officeDocument/2006/relationships/styles" Target="styles.xml"/><Relationship Id="rId34" Type="http://schemas.openxmlformats.org/officeDocument/2006/relationships/customXml" Target="../customXml/item10.xml"/><Relationship Id="rId42" Type="http://schemas.openxmlformats.org/officeDocument/2006/relationships/customXml" Target="../customXml/item18.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29" Type="http://schemas.openxmlformats.org/officeDocument/2006/relationships/customXml" Target="../customXml/item5.xml"/><Relationship Id="rId41" Type="http://schemas.openxmlformats.org/officeDocument/2006/relationships/customXml" Target="../customXml/item1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32" Type="http://schemas.openxmlformats.org/officeDocument/2006/relationships/customXml" Target="../customXml/item8.xml"/><Relationship Id="rId37" Type="http://schemas.openxmlformats.org/officeDocument/2006/relationships/customXml" Target="../customXml/item13.xml"/><Relationship Id="rId40" Type="http://schemas.openxmlformats.org/officeDocument/2006/relationships/customXml" Target="../customXml/item1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eetMetadata" Target="metadata.xml"/><Relationship Id="rId28" Type="http://schemas.openxmlformats.org/officeDocument/2006/relationships/customXml" Target="../customXml/item4.xml"/><Relationship Id="rId36" Type="http://schemas.openxmlformats.org/officeDocument/2006/relationships/customXml" Target="../customXml/item1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7.xml"/><Relationship Id="rId44" Type="http://schemas.openxmlformats.org/officeDocument/2006/relationships/customXml" Target="../customXml/item2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3.xml"/><Relationship Id="rId30" Type="http://schemas.openxmlformats.org/officeDocument/2006/relationships/customXml" Target="../customXml/item6.xml"/><Relationship Id="rId35" Type="http://schemas.openxmlformats.org/officeDocument/2006/relationships/customXml" Target="../customXml/item11.xml"/><Relationship Id="rId43" Type="http://schemas.openxmlformats.org/officeDocument/2006/relationships/customXml" Target="../customXml/item19.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33" Type="http://schemas.openxmlformats.org/officeDocument/2006/relationships/customXml" Target="../customXml/item9.xml"/><Relationship Id="rId38" Type="http://schemas.openxmlformats.org/officeDocument/2006/relationships/customXml" Target="../customXml/item14.xml"/></Relationships>
</file>

<file path=xl/theme/theme1.xml><?xml version="1.0" encoding="utf-8"?>
<a:theme xmlns:a="http://schemas.openxmlformats.org/drawingml/2006/main" name="Office テーマ">
  <a:themeElements>
    <a:clrScheme name="トリドールホールディングス色">
      <a:dk1>
        <a:sysClr val="windowText" lastClr="000000"/>
      </a:dk1>
      <a:lt1>
        <a:sysClr val="window" lastClr="FFFFFF"/>
      </a:lt1>
      <a:dk2>
        <a:srgbClr val="C00000"/>
      </a:dk2>
      <a:lt2>
        <a:srgbClr val="FF0000"/>
      </a:lt2>
      <a:accent1>
        <a:srgbClr val="7F7F7F"/>
      </a:accent1>
      <a:accent2>
        <a:srgbClr val="4B7E99"/>
      </a:accent2>
      <a:accent3>
        <a:srgbClr val="A3A3A3"/>
      </a:accent3>
      <a:accent4>
        <a:srgbClr val="BDBDBD"/>
      </a:accent4>
      <a:accent5>
        <a:srgbClr val="B7D6F4"/>
      </a:accent5>
      <a:accent6>
        <a:srgbClr val="E6E6E6"/>
      </a:accent6>
      <a:hlink>
        <a:srgbClr val="A2C1D2"/>
      </a:hlink>
      <a:folHlink>
        <a:srgbClr val="165593"/>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84668-E567-4CD6-B73B-7C2E609127B9}">
  <sheetPr codeName="Sheet3"/>
  <dimension ref="A1:K13"/>
  <sheetViews>
    <sheetView workbookViewId="0"/>
    <sheetView workbookViewId="1"/>
  </sheetViews>
  <sheetFormatPr defaultColWidth="9" defaultRowHeight="13.2"/>
  <cols>
    <col min="1" max="2" width="9" style="3"/>
    <col min="3" max="3" width="12.77734375" style="3" bestFit="1" customWidth="1"/>
    <col min="4" max="16384" width="9" style="3"/>
  </cols>
  <sheetData>
    <row r="1" spans="1:11">
      <c r="A1" s="3" t="s">
        <v>0</v>
      </c>
    </row>
    <row r="2" spans="1:11">
      <c r="A2" s="3" t="str">
        <f>FX用マスタ!$H$2</f>
        <v>1502023503,1502022412,1502022409,1502022406,1502022503,1502021412,1502021409,1502021406,1502021503,1502020412,1502020409,1502020406,1502020503,1502019412,1502019409,1502019406,1502019503,1502018412,1502018409,1502018406,1502018503,1502017412,1502017409,1502017406,1502017503,1502016412,1502016409,1502016406,1502016503,1502015412,1502015409,1502015406,1502015503,1502014412,1502014409,1502014406,1502014503,1502013412,1502013409,1502013406</v>
      </c>
      <c r="B2" s="3">
        <f>FX用マスタ!$H$4</f>
        <v>50</v>
      </c>
    </row>
    <row r="3" spans="1:11">
      <c r="C3" s="3" t="str">
        <f>'連結精算表(FX)'!$A:$A</f>
        <v>1502014406</v>
      </c>
    </row>
    <row r="4" spans="1:11">
      <c r="C4" s="3">
        <f>'連結精算表(FX)'!$E:$E</f>
        <v>15086262171</v>
      </c>
    </row>
    <row r="5" spans="1:11">
      <c r="A5" s="3" t="str">
        <f>'連結精算表(FX)'!$2:$2</f>
        <v>1502014406</v>
      </c>
    </row>
    <row r="6" spans="1:11">
      <c r="A6" s="3" t="str">
        <f>'連結精算表(FX)'!$593:$593</f>
        <v>1502023503</v>
      </c>
    </row>
    <row r="7" spans="1:11">
      <c r="A7" s="3">
        <v>1</v>
      </c>
      <c r="B7" s="3">
        <v>1</v>
      </c>
      <c r="C7" s="3">
        <v>1</v>
      </c>
      <c r="D7" s="3">
        <v>1</v>
      </c>
      <c r="E7" s="3">
        <v>1</v>
      </c>
      <c r="F7" s="3">
        <v>1</v>
      </c>
      <c r="G7" s="3">
        <v>1</v>
      </c>
      <c r="H7" s="3">
        <v>1</v>
      </c>
      <c r="I7" s="3">
        <v>1</v>
      </c>
      <c r="J7" s="3">
        <v>1</v>
      </c>
      <c r="K7" s="3">
        <v>1</v>
      </c>
    </row>
    <row r="8" spans="1:11">
      <c r="A8" s="3">
        <v>1</v>
      </c>
      <c r="B8" s="3">
        <v>2</v>
      </c>
      <c r="C8" s="3">
        <v>3</v>
      </c>
      <c r="D8" s="3">
        <v>4</v>
      </c>
      <c r="E8" s="3">
        <v>5</v>
      </c>
      <c r="F8" s="3">
        <v>6</v>
      </c>
      <c r="G8" s="3">
        <v>7</v>
      </c>
      <c r="H8" s="3">
        <v>8</v>
      </c>
      <c r="I8" s="3">
        <v>9</v>
      </c>
      <c r="J8" s="3">
        <v>10</v>
      </c>
      <c r="K8" s="3">
        <v>11</v>
      </c>
    </row>
    <row r="9" spans="1:11">
      <c r="A9" s="3">
        <v>1</v>
      </c>
      <c r="B9" s="3">
        <v>1</v>
      </c>
      <c r="C9" s="3">
        <v>1</v>
      </c>
      <c r="D9" s="3">
        <v>1</v>
      </c>
      <c r="E9" s="3">
        <v>1</v>
      </c>
      <c r="F9" s="3">
        <v>1</v>
      </c>
      <c r="G9" s="3">
        <v>1</v>
      </c>
      <c r="H9" s="3">
        <v>1</v>
      </c>
      <c r="I9" s="3">
        <v>1</v>
      </c>
      <c r="J9" s="3">
        <v>1</v>
      </c>
      <c r="K9" s="3">
        <v>1</v>
      </c>
    </row>
    <row r="10" spans="1:11">
      <c r="A10" s="3">
        <v>1</v>
      </c>
      <c r="B10" s="3">
        <v>2</v>
      </c>
      <c r="C10" s="3">
        <v>3</v>
      </c>
      <c r="D10" s="3">
        <v>4</v>
      </c>
      <c r="E10" s="3">
        <v>5</v>
      </c>
      <c r="F10" s="3">
        <v>6</v>
      </c>
      <c r="G10" s="3">
        <v>7</v>
      </c>
      <c r="H10" s="3">
        <v>8</v>
      </c>
      <c r="I10" s="3">
        <v>9</v>
      </c>
      <c r="J10" s="3">
        <v>10</v>
      </c>
      <c r="K10" s="3">
        <v>11</v>
      </c>
    </row>
    <row r="11" spans="1:11">
      <c r="A11" s="3" t="b">
        <v>0</v>
      </c>
      <c r="B11" s="3" t="b">
        <v>0</v>
      </c>
      <c r="C11" s="3" t="b">
        <v>0</v>
      </c>
      <c r="D11" s="3" t="b">
        <v>0</v>
      </c>
      <c r="E11" s="3" t="b">
        <v>0</v>
      </c>
      <c r="F11" s="3" t="b">
        <v>0</v>
      </c>
      <c r="G11" s="3" t="b">
        <v>0</v>
      </c>
      <c r="H11" s="3" t="b">
        <v>0</v>
      </c>
      <c r="I11" s="3" t="b">
        <v>0</v>
      </c>
      <c r="J11" s="3" t="b">
        <v>0</v>
      </c>
      <c r="K11" s="3" t="b">
        <v>0</v>
      </c>
    </row>
    <row r="12" spans="1:11">
      <c r="A12" s="3">
        <v>0</v>
      </c>
      <c r="B12" s="3">
        <v>0</v>
      </c>
      <c r="C12" s="3">
        <v>0</v>
      </c>
      <c r="D12" s="3">
        <v>1</v>
      </c>
      <c r="E12" s="3">
        <v>1</v>
      </c>
      <c r="F12" s="3">
        <v>0</v>
      </c>
      <c r="G12" s="3">
        <v>0</v>
      </c>
      <c r="H12" s="3">
        <v>0</v>
      </c>
      <c r="I12" s="3">
        <v>0</v>
      </c>
      <c r="J12" s="3">
        <v>0</v>
      </c>
      <c r="K12" s="3">
        <v>1</v>
      </c>
    </row>
    <row r="13" spans="1:11">
      <c r="D13" s="3" t="s">
        <v>1</v>
      </c>
      <c r="E13" s="3" t="s">
        <v>2</v>
      </c>
      <c r="K13" s="3" t="s">
        <v>3</v>
      </c>
    </row>
  </sheetData>
  <phoneticPr fontId="18"/>
  <pageMargins left="0.75" right="0.75" top="1" bottom="1" header="0.51200000000000001" footer="0.51200000000000001"/>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B571B-A067-4873-B49B-80FE87434206}">
  <sheetPr>
    <tabColor theme="8"/>
  </sheetPr>
  <dimension ref="A1:BO60"/>
  <sheetViews>
    <sheetView showGridLines="0" workbookViewId="0">
      <pane xSplit="2" ySplit="4" topLeftCell="AV5" activePane="bottomRight" state="frozen"/>
      <selection pane="topRight" activeCell="C1" sqref="C1"/>
      <selection pane="bottomLeft" activeCell="A5" sqref="A5"/>
      <selection pane="bottomRight" activeCell="C5" sqref="C5"/>
    </sheetView>
    <sheetView showGridLines="0" zoomScale="90" zoomScaleNormal="90" workbookViewId="1">
      <pane xSplit="2" ySplit="4" topLeftCell="AV5" activePane="bottomRight" state="frozen"/>
      <selection pane="topRight"/>
      <selection pane="bottomLeft"/>
      <selection pane="bottomRight" sqref="A1:G1"/>
    </sheetView>
  </sheetViews>
  <sheetFormatPr defaultColWidth="11.44140625" defaultRowHeight="13.8" zeroHeight="1" outlineLevelCol="1"/>
  <cols>
    <col min="1" max="1" width="30.77734375" style="40" customWidth="1"/>
    <col min="2" max="2" width="10.77734375" style="40" customWidth="1"/>
    <col min="3" max="27" width="10.77734375" style="39" hidden="1" customWidth="1" outlineLevel="1"/>
    <col min="28" max="28" width="10.77734375" style="39" hidden="1" customWidth="1" outlineLevel="1" collapsed="1"/>
    <col min="29" max="42" width="10.77734375" style="39" hidden="1" customWidth="1" outlineLevel="1"/>
    <col min="43" max="43" width="10.77734375" style="39" hidden="1" customWidth="1" outlineLevel="1" collapsed="1"/>
    <col min="44" max="47" width="10.77734375" style="39" hidden="1" customWidth="1" outlineLevel="1"/>
    <col min="48" max="48" width="10.77734375" style="39" customWidth="1" collapsed="1"/>
    <col min="49" max="58" width="10.77734375" style="39" customWidth="1"/>
    <col min="59" max="59" width="10.77734375" style="39" customWidth="1" collapsed="1"/>
    <col min="60" max="63" width="10.77734375" style="39" customWidth="1"/>
    <col min="64" max="64" width="10.77734375" style="39" customWidth="1" collapsed="1"/>
    <col min="65" max="67" width="10.77734375" style="39" customWidth="1"/>
    <col min="68" max="16384" width="11.44140625" style="249"/>
  </cols>
  <sheetData>
    <row r="1" spans="1:67" ht="22.2" customHeight="1">
      <c r="A1" s="321" t="s">
        <v>275</v>
      </c>
      <c r="B1" s="321"/>
      <c r="C1" s="321"/>
      <c r="D1" s="321"/>
      <c r="E1" s="321"/>
      <c r="F1" s="321"/>
      <c r="G1" s="321"/>
      <c r="H1" s="275"/>
      <c r="I1" s="253"/>
      <c r="J1" s="253"/>
      <c r="K1" s="253"/>
      <c r="L1" s="256"/>
      <c r="M1" s="249"/>
      <c r="N1" s="249"/>
      <c r="O1" s="249"/>
      <c r="P1" s="249"/>
      <c r="Q1" s="249"/>
      <c r="R1" s="249"/>
      <c r="S1" s="249"/>
      <c r="T1" s="249"/>
      <c r="U1" s="249"/>
      <c r="V1" s="249"/>
      <c r="W1" s="249"/>
      <c r="X1" s="249"/>
      <c r="Y1" s="249"/>
      <c r="Z1" s="249"/>
      <c r="AA1" s="249"/>
      <c r="AB1" s="249"/>
      <c r="AC1" s="249"/>
      <c r="AD1" s="249"/>
      <c r="AE1" s="249"/>
      <c r="AF1" s="249"/>
      <c r="AG1" s="249"/>
      <c r="AH1" s="249"/>
      <c r="AI1" s="249"/>
      <c r="AJ1" s="249"/>
      <c r="AK1" s="249"/>
      <c r="AL1" s="249"/>
      <c r="AM1" s="249"/>
      <c r="AN1" s="249"/>
      <c r="AO1" s="249"/>
      <c r="AP1" s="249"/>
      <c r="AQ1" s="249"/>
      <c r="AR1" s="249"/>
      <c r="AS1" s="249"/>
      <c r="AT1" s="249"/>
      <c r="AU1" s="249"/>
      <c r="AV1" s="249"/>
      <c r="AW1" s="249"/>
      <c r="AX1" s="249"/>
      <c r="AY1" s="243"/>
      <c r="AZ1" s="243"/>
      <c r="BA1" s="249"/>
      <c r="BB1" s="249"/>
      <c r="BC1" s="249"/>
      <c r="BD1" s="249"/>
      <c r="BE1" s="249"/>
      <c r="BF1" s="249"/>
      <c r="BG1" s="249"/>
      <c r="BH1" s="249"/>
      <c r="BI1" s="249"/>
      <c r="BJ1" s="249"/>
      <c r="BK1" s="249"/>
      <c r="BL1" s="249"/>
      <c r="BM1" s="249"/>
      <c r="BN1" s="249"/>
      <c r="BO1" s="249"/>
    </row>
    <row r="2" spans="1:67" ht="15" customHeight="1">
      <c r="A2" s="314" t="s">
        <v>276</v>
      </c>
      <c r="B2" s="314"/>
      <c r="C2" s="314"/>
      <c r="D2" s="314"/>
      <c r="E2" s="314"/>
      <c r="F2" s="314"/>
      <c r="G2" s="314"/>
      <c r="H2" s="314"/>
      <c r="I2" s="253"/>
      <c r="J2" s="253"/>
      <c r="K2" s="253"/>
      <c r="L2" s="256"/>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row>
    <row r="3" spans="1:67" ht="15" customHeight="1">
      <c r="A3" s="165" t="s">
        <v>204</v>
      </c>
      <c r="B3" s="167"/>
      <c r="C3" s="211" t="s">
        <v>435</v>
      </c>
      <c r="D3" s="184"/>
      <c r="E3" s="184"/>
      <c r="F3" s="184"/>
      <c r="G3" s="184"/>
      <c r="H3" s="185" t="s">
        <v>436</v>
      </c>
      <c r="I3" s="185"/>
      <c r="J3" s="185"/>
      <c r="K3" s="185"/>
      <c r="L3" s="185"/>
      <c r="M3" s="184" t="s">
        <v>437</v>
      </c>
      <c r="N3" s="184"/>
      <c r="O3" s="184"/>
      <c r="P3" s="184"/>
      <c r="Q3" s="184"/>
      <c r="R3" s="185" t="s">
        <v>438</v>
      </c>
      <c r="S3" s="185"/>
      <c r="T3" s="185"/>
      <c r="U3" s="185"/>
      <c r="V3" s="185"/>
      <c r="W3" s="184" t="s">
        <v>439</v>
      </c>
      <c r="X3" s="184"/>
      <c r="Y3" s="184"/>
      <c r="Z3" s="184"/>
      <c r="AA3" s="184"/>
      <c r="AB3" s="185" t="s">
        <v>440</v>
      </c>
      <c r="AC3" s="185"/>
      <c r="AD3" s="185"/>
      <c r="AE3" s="185"/>
      <c r="AF3" s="185"/>
      <c r="AG3" s="184" t="s">
        <v>441</v>
      </c>
      <c r="AH3" s="184"/>
      <c r="AI3" s="184"/>
      <c r="AJ3" s="184"/>
      <c r="AK3" s="184"/>
      <c r="AL3" s="185" t="s">
        <v>205</v>
      </c>
      <c r="AM3" s="185"/>
      <c r="AN3" s="185"/>
      <c r="AO3" s="185"/>
      <c r="AP3" s="185"/>
      <c r="AQ3" s="199" t="s">
        <v>206</v>
      </c>
      <c r="AR3" s="210"/>
      <c r="AS3" s="210"/>
      <c r="AT3" s="210"/>
      <c r="AU3" s="211"/>
      <c r="AV3" s="185" t="s">
        <v>442</v>
      </c>
      <c r="AW3" s="185"/>
      <c r="AX3" s="185"/>
      <c r="AY3" s="185"/>
      <c r="AZ3" s="185"/>
      <c r="BA3" s="199" t="s">
        <v>279</v>
      </c>
      <c r="BB3" s="210"/>
      <c r="BC3" s="210"/>
      <c r="BD3" s="210"/>
      <c r="BE3" s="211"/>
      <c r="BF3" s="185" t="s">
        <v>432</v>
      </c>
      <c r="BG3" s="185"/>
      <c r="BH3" s="185"/>
      <c r="BI3" s="185"/>
      <c r="BJ3" s="308"/>
      <c r="BK3" s="184" t="s">
        <v>444</v>
      </c>
      <c r="BL3" s="184"/>
      <c r="BM3" s="184"/>
      <c r="BN3" s="184"/>
      <c r="BO3" s="341"/>
    </row>
    <row r="4" spans="1:67" s="251" customFormat="1" ht="27" customHeight="1">
      <c r="A4" s="195" t="s">
        <v>207</v>
      </c>
      <c r="B4" s="125"/>
      <c r="C4" s="101" t="s">
        <v>208</v>
      </c>
      <c r="D4" s="101" t="s">
        <v>209</v>
      </c>
      <c r="E4" s="101" t="s">
        <v>210</v>
      </c>
      <c r="F4" s="101" t="s">
        <v>211</v>
      </c>
      <c r="G4" s="101" t="s">
        <v>212</v>
      </c>
      <c r="H4" s="101" t="s">
        <v>208</v>
      </c>
      <c r="I4" s="101" t="s">
        <v>209</v>
      </c>
      <c r="J4" s="101" t="s">
        <v>210</v>
      </c>
      <c r="K4" s="101" t="s">
        <v>211</v>
      </c>
      <c r="L4" s="101" t="s">
        <v>212</v>
      </c>
      <c r="M4" s="101" t="s">
        <v>208</v>
      </c>
      <c r="N4" s="101" t="s">
        <v>209</v>
      </c>
      <c r="O4" s="101" t="s">
        <v>210</v>
      </c>
      <c r="P4" s="101" t="s">
        <v>211</v>
      </c>
      <c r="Q4" s="101" t="s">
        <v>212</v>
      </c>
      <c r="R4" s="101" t="s">
        <v>208</v>
      </c>
      <c r="S4" s="101" t="s">
        <v>209</v>
      </c>
      <c r="T4" s="101" t="s">
        <v>210</v>
      </c>
      <c r="U4" s="101" t="s">
        <v>211</v>
      </c>
      <c r="V4" s="101" t="s">
        <v>212</v>
      </c>
      <c r="W4" s="101" t="s">
        <v>208</v>
      </c>
      <c r="X4" s="101" t="s">
        <v>209</v>
      </c>
      <c r="Y4" s="101" t="s">
        <v>210</v>
      </c>
      <c r="Z4" s="101" t="s">
        <v>211</v>
      </c>
      <c r="AA4" s="101" t="s">
        <v>212</v>
      </c>
      <c r="AB4" s="101" t="s">
        <v>208</v>
      </c>
      <c r="AC4" s="101" t="s">
        <v>209</v>
      </c>
      <c r="AD4" s="101" t="s">
        <v>210</v>
      </c>
      <c r="AE4" s="101" t="s">
        <v>211</v>
      </c>
      <c r="AF4" s="101" t="s">
        <v>212</v>
      </c>
      <c r="AG4" s="101" t="s">
        <v>208</v>
      </c>
      <c r="AH4" s="101" t="s">
        <v>209</v>
      </c>
      <c r="AI4" s="101" t="s">
        <v>210</v>
      </c>
      <c r="AJ4" s="101" t="s">
        <v>211</v>
      </c>
      <c r="AK4" s="101" t="s">
        <v>212</v>
      </c>
      <c r="AL4" s="101" t="s">
        <v>208</v>
      </c>
      <c r="AM4" s="101" t="s">
        <v>209</v>
      </c>
      <c r="AN4" s="101" t="s">
        <v>210</v>
      </c>
      <c r="AO4" s="101" t="s">
        <v>211</v>
      </c>
      <c r="AP4" s="101" t="s">
        <v>212</v>
      </c>
      <c r="AQ4" s="101" t="s">
        <v>208</v>
      </c>
      <c r="AR4" s="101" t="s">
        <v>209</v>
      </c>
      <c r="AS4" s="101" t="s">
        <v>210</v>
      </c>
      <c r="AT4" s="101" t="s">
        <v>211</v>
      </c>
      <c r="AU4" s="101" t="s">
        <v>212</v>
      </c>
      <c r="AV4" s="102" t="s">
        <v>208</v>
      </c>
      <c r="AW4" s="102" t="s">
        <v>209</v>
      </c>
      <c r="AX4" s="120" t="s">
        <v>210</v>
      </c>
      <c r="AY4" s="101" t="s">
        <v>211</v>
      </c>
      <c r="AZ4" s="101" t="s">
        <v>212</v>
      </c>
      <c r="BA4" s="101" t="s">
        <v>208</v>
      </c>
      <c r="BB4" s="101" t="s">
        <v>209</v>
      </c>
      <c r="BC4" s="101" t="s">
        <v>210</v>
      </c>
      <c r="BD4" s="101" t="s">
        <v>211</v>
      </c>
      <c r="BE4" s="157" t="s">
        <v>212</v>
      </c>
      <c r="BF4" s="101" t="s">
        <v>208</v>
      </c>
      <c r="BG4" s="101" t="s">
        <v>209</v>
      </c>
      <c r="BH4" s="101" t="s">
        <v>210</v>
      </c>
      <c r="BI4" s="101" t="s">
        <v>211</v>
      </c>
      <c r="BJ4" s="119" t="s">
        <v>212</v>
      </c>
      <c r="BK4" s="101" t="s">
        <v>208</v>
      </c>
      <c r="BL4" s="101" t="s">
        <v>209</v>
      </c>
      <c r="BM4" s="101" t="s">
        <v>210</v>
      </c>
      <c r="BN4" s="101" t="s">
        <v>211</v>
      </c>
      <c r="BO4" s="119" t="s">
        <v>212</v>
      </c>
    </row>
    <row r="5" spans="1:67" ht="30" customHeight="1">
      <c r="A5" s="156" t="s">
        <v>214</v>
      </c>
      <c r="B5" s="42"/>
      <c r="C5" s="53">
        <v>17782</v>
      </c>
      <c r="D5" s="54">
        <v>38475</v>
      </c>
      <c r="E5" s="54">
        <v>58339</v>
      </c>
      <c r="F5" s="54">
        <v>77183</v>
      </c>
      <c r="G5" s="54">
        <v>38708</v>
      </c>
      <c r="H5" s="53">
        <v>20028</v>
      </c>
      <c r="I5" s="54">
        <v>41725</v>
      </c>
      <c r="J5" s="54">
        <v>62618</v>
      </c>
      <c r="K5" s="54">
        <v>82423</v>
      </c>
      <c r="L5" s="54">
        <v>40698</v>
      </c>
      <c r="M5" s="53">
        <v>20947</v>
      </c>
      <c r="N5" s="54">
        <v>43002</v>
      </c>
      <c r="O5" s="54">
        <v>64909</v>
      </c>
      <c r="P5" s="54">
        <v>85598</v>
      </c>
      <c r="Q5" s="54">
        <v>42596</v>
      </c>
      <c r="R5" s="53">
        <v>22390</v>
      </c>
      <c r="S5" s="54">
        <v>46118</v>
      </c>
      <c r="T5" s="54">
        <v>68893</v>
      </c>
      <c r="U5" s="54">
        <v>90379</v>
      </c>
      <c r="V5" s="54">
        <v>44261</v>
      </c>
      <c r="W5" s="53">
        <v>22426</v>
      </c>
      <c r="X5" s="54">
        <v>45346</v>
      </c>
      <c r="Y5" s="54">
        <v>68276</v>
      </c>
      <c r="Z5" s="54">
        <v>89944</v>
      </c>
      <c r="AA5" s="54">
        <v>44598</v>
      </c>
      <c r="AB5" s="53">
        <v>24075</v>
      </c>
      <c r="AC5" s="54">
        <v>49183</v>
      </c>
      <c r="AD5" s="54">
        <v>73093</v>
      </c>
      <c r="AE5" s="54">
        <v>95641</v>
      </c>
      <c r="AF5" s="54">
        <v>46458</v>
      </c>
      <c r="AG5" s="53">
        <v>15451</v>
      </c>
      <c r="AH5" s="54">
        <v>38241</v>
      </c>
      <c r="AI5" s="54">
        <v>61149</v>
      </c>
      <c r="AJ5" s="54">
        <v>80995</v>
      </c>
      <c r="AK5" s="54">
        <v>42754</v>
      </c>
      <c r="AL5" s="53">
        <v>23478</v>
      </c>
      <c r="AM5" s="54">
        <v>47652</v>
      </c>
      <c r="AN5" s="54">
        <v>70944</v>
      </c>
      <c r="AO5" s="54">
        <v>92129</v>
      </c>
      <c r="AP5" s="54">
        <v>44477</v>
      </c>
      <c r="AQ5" s="53">
        <v>25289</v>
      </c>
      <c r="AR5" s="54">
        <v>51560</v>
      </c>
      <c r="AS5" s="54">
        <v>77356</v>
      </c>
      <c r="AT5" s="54">
        <v>102100</v>
      </c>
      <c r="AU5" s="54">
        <v>50540</v>
      </c>
      <c r="AV5" s="57">
        <v>28464</v>
      </c>
      <c r="AW5" s="54">
        <v>58378</v>
      </c>
      <c r="AX5" s="54">
        <v>86685</v>
      </c>
      <c r="AY5" s="54">
        <v>114856</v>
      </c>
      <c r="AZ5" s="108">
        <v>56478</v>
      </c>
      <c r="BA5" s="53">
        <v>31864</v>
      </c>
      <c r="BB5" s="54">
        <v>65134</v>
      </c>
      <c r="BC5" s="54">
        <v>97209.116288000005</v>
      </c>
      <c r="BD5" s="54">
        <v>128142.388278</v>
      </c>
      <c r="BE5" s="54">
        <f>BD5-BB5</f>
        <v>63008.388277999999</v>
      </c>
      <c r="BF5" s="53">
        <v>35392.985205999998</v>
      </c>
      <c r="BG5" s="54">
        <v>71365.593985</v>
      </c>
      <c r="BH5" s="54">
        <v>104419.952047</v>
      </c>
      <c r="BI5" s="54">
        <v>137193.42208700001</v>
      </c>
      <c r="BJ5" s="108">
        <f>BI5-BG5</f>
        <v>65827.828102000014</v>
      </c>
      <c r="BK5" s="53">
        <v>36509.251364999996</v>
      </c>
      <c r="BL5" s="54"/>
      <c r="BM5" s="54"/>
      <c r="BN5" s="54"/>
      <c r="BO5" s="108"/>
    </row>
    <row r="6" spans="1:67" ht="30" customHeight="1">
      <c r="A6" s="80" t="s">
        <v>221</v>
      </c>
      <c r="B6" s="80"/>
      <c r="C6" s="55">
        <v>2420</v>
      </c>
      <c r="D6" s="56">
        <v>5931</v>
      </c>
      <c r="E6" s="56">
        <v>8218</v>
      </c>
      <c r="F6" s="56">
        <v>11290</v>
      </c>
      <c r="G6" s="56">
        <v>5359</v>
      </c>
      <c r="H6" s="55">
        <v>2844</v>
      </c>
      <c r="I6" s="56">
        <v>6415</v>
      </c>
      <c r="J6" s="56">
        <v>9838</v>
      </c>
      <c r="K6" s="56">
        <v>12943</v>
      </c>
      <c r="L6" s="56">
        <v>6528</v>
      </c>
      <c r="M6" s="55">
        <v>3125</v>
      </c>
      <c r="N6" s="56">
        <v>6734</v>
      </c>
      <c r="O6" s="56">
        <v>10299</v>
      </c>
      <c r="P6" s="56">
        <v>13674</v>
      </c>
      <c r="Q6" s="56">
        <v>6940</v>
      </c>
      <c r="R6" s="55">
        <v>3614</v>
      </c>
      <c r="S6" s="56">
        <v>7606</v>
      </c>
      <c r="T6" s="56">
        <v>11036</v>
      </c>
      <c r="U6" s="56">
        <v>13992</v>
      </c>
      <c r="V6" s="56">
        <v>6386</v>
      </c>
      <c r="W6" s="55">
        <v>3417</v>
      </c>
      <c r="X6" s="56">
        <v>6595</v>
      </c>
      <c r="Y6" s="56">
        <v>10072</v>
      </c>
      <c r="Z6" s="56">
        <v>12438</v>
      </c>
      <c r="AA6" s="56">
        <v>5843</v>
      </c>
      <c r="AB6" s="55">
        <v>3476</v>
      </c>
      <c r="AC6" s="56">
        <v>7832</v>
      </c>
      <c r="AD6" s="56">
        <v>11438</v>
      </c>
      <c r="AE6" s="56">
        <v>13109</v>
      </c>
      <c r="AF6" s="56">
        <v>5277</v>
      </c>
      <c r="AG6" s="55">
        <v>-2095</v>
      </c>
      <c r="AH6" s="56">
        <v>-127</v>
      </c>
      <c r="AI6" s="56">
        <v>1748</v>
      </c>
      <c r="AJ6" s="56">
        <v>2332</v>
      </c>
      <c r="AK6" s="56">
        <v>2459</v>
      </c>
      <c r="AL6" s="55">
        <v>3013</v>
      </c>
      <c r="AM6" s="56">
        <v>5675</v>
      </c>
      <c r="AN6" s="56">
        <v>9166</v>
      </c>
      <c r="AO6" s="56">
        <v>10586</v>
      </c>
      <c r="AP6" s="56">
        <v>4911</v>
      </c>
      <c r="AQ6" s="55">
        <v>3852</v>
      </c>
      <c r="AR6" s="56">
        <v>6733</v>
      </c>
      <c r="AS6" s="56">
        <v>9267</v>
      </c>
      <c r="AT6" s="56">
        <v>11624</v>
      </c>
      <c r="AU6" s="109">
        <v>4892</v>
      </c>
      <c r="AV6" s="55">
        <v>4676</v>
      </c>
      <c r="AW6" s="56">
        <v>9690</v>
      </c>
      <c r="AX6" s="56">
        <v>13834</v>
      </c>
      <c r="AY6" s="56">
        <v>18351</v>
      </c>
      <c r="AZ6" s="109">
        <v>8660</v>
      </c>
      <c r="BA6" s="55">
        <v>5711</v>
      </c>
      <c r="BB6" s="56">
        <v>11393</v>
      </c>
      <c r="BC6" s="56">
        <v>15970.749508999999</v>
      </c>
      <c r="BD6" s="56">
        <v>20896.225407999998</v>
      </c>
      <c r="BE6" s="56">
        <f>BD6-BB6</f>
        <v>9503.2254079999984</v>
      </c>
      <c r="BF6" s="55">
        <v>6743.0103660000004</v>
      </c>
      <c r="BG6" s="56">
        <v>12695.003897000001</v>
      </c>
      <c r="BH6" s="56">
        <v>16870.266043</v>
      </c>
      <c r="BI6" s="56">
        <v>21955.029661</v>
      </c>
      <c r="BJ6" s="109">
        <f>BI6-BG6</f>
        <v>9260.025764</v>
      </c>
      <c r="BK6" s="55">
        <v>5665.1153979999999</v>
      </c>
      <c r="BL6" s="56"/>
      <c r="BM6" s="56"/>
      <c r="BN6" s="56"/>
      <c r="BO6" s="109"/>
    </row>
    <row r="7" spans="1:67" ht="15" customHeight="1">
      <c r="A7" s="81" t="s">
        <v>222</v>
      </c>
      <c r="B7" s="81"/>
      <c r="C7" s="88">
        <v>0.13600000000000001</v>
      </c>
      <c r="D7" s="68">
        <v>0.154</v>
      </c>
      <c r="E7" s="68">
        <v>0.14099999999999999</v>
      </c>
      <c r="F7" s="68">
        <v>0.14599999999999999</v>
      </c>
      <c r="G7" s="68">
        <v>0.13800000000000001</v>
      </c>
      <c r="H7" s="88">
        <v>0.14199999999999999</v>
      </c>
      <c r="I7" s="68">
        <v>0.154</v>
      </c>
      <c r="J7" s="68">
        <v>0.157</v>
      </c>
      <c r="K7" s="68">
        <v>0.157</v>
      </c>
      <c r="L7" s="68">
        <v>0.16</v>
      </c>
      <c r="M7" s="88">
        <v>0.14899999999999999</v>
      </c>
      <c r="N7" s="68">
        <v>0.157</v>
      </c>
      <c r="O7" s="68">
        <v>0.159</v>
      </c>
      <c r="P7" s="68">
        <v>0.16</v>
      </c>
      <c r="Q7" s="68">
        <v>0.16300000000000001</v>
      </c>
      <c r="R7" s="88">
        <v>0.161</v>
      </c>
      <c r="S7" s="68">
        <v>0.16500000000000001</v>
      </c>
      <c r="T7" s="68">
        <v>0.16</v>
      </c>
      <c r="U7" s="68">
        <v>0.155</v>
      </c>
      <c r="V7" s="68">
        <v>0.14399999999999999</v>
      </c>
      <c r="W7" s="88">
        <v>0.152</v>
      </c>
      <c r="X7" s="68">
        <v>0.14499999999999999</v>
      </c>
      <c r="Y7" s="68">
        <v>0.14799999999999999</v>
      </c>
      <c r="Z7" s="68">
        <v>0.13800000000000001</v>
      </c>
      <c r="AA7" s="68">
        <v>0.13100000000000001</v>
      </c>
      <c r="AB7" s="88">
        <v>0.14399999999999999</v>
      </c>
      <c r="AC7" s="68">
        <v>0.159</v>
      </c>
      <c r="AD7" s="68">
        <v>0.157</v>
      </c>
      <c r="AE7" s="68">
        <v>0.13700000000000001</v>
      </c>
      <c r="AF7" s="68">
        <v>0.114</v>
      </c>
      <c r="AG7" s="98" t="s">
        <v>223</v>
      </c>
      <c r="AH7" s="98" t="s">
        <v>223</v>
      </c>
      <c r="AI7" s="68">
        <v>2.9000000000000001E-2</v>
      </c>
      <c r="AJ7" s="68">
        <v>2.9000000000000001E-2</v>
      </c>
      <c r="AK7" s="68">
        <v>5.8000000000000003E-2</v>
      </c>
      <c r="AL7" s="88">
        <v>0.128</v>
      </c>
      <c r="AM7" s="68">
        <v>0.11899999999999999</v>
      </c>
      <c r="AN7" s="68">
        <v>0.129</v>
      </c>
      <c r="AO7" s="68">
        <v>0.115</v>
      </c>
      <c r="AP7" s="68">
        <v>0.11</v>
      </c>
      <c r="AQ7" s="88">
        <v>0.152</v>
      </c>
      <c r="AR7" s="68">
        <v>0.13100000000000001</v>
      </c>
      <c r="AS7" s="68">
        <v>0.12</v>
      </c>
      <c r="AT7" s="68">
        <v>0.114</v>
      </c>
      <c r="AU7" s="110">
        <v>9.7000000000000003E-2</v>
      </c>
      <c r="AV7" s="88">
        <v>0.16400000000000001</v>
      </c>
      <c r="AW7" s="68">
        <v>0.16599338949851478</v>
      </c>
      <c r="AX7" s="68">
        <v>0.15958931764434447</v>
      </c>
      <c r="AY7" s="68">
        <v>0.16</v>
      </c>
      <c r="AZ7" s="110">
        <v>0.1533404129276392</v>
      </c>
      <c r="BA7" s="88">
        <v>0.17923047953803667</v>
      </c>
      <c r="BB7" s="68">
        <v>0.17499999999999999</v>
      </c>
      <c r="BC7" s="68">
        <v>0.16429271367598589</v>
      </c>
      <c r="BD7" s="68">
        <v>0.16307036015800203</v>
      </c>
      <c r="BE7" s="68">
        <f t="shared" ref="BE7:BJ7" si="0">BE6/BE5</f>
        <v>0.15082476584023566</v>
      </c>
      <c r="BF7" s="274">
        <f t="shared" si="0"/>
        <v>0.19051827153751619</v>
      </c>
      <c r="BG7" s="158">
        <f t="shared" si="0"/>
        <v>0.17788689462415605</v>
      </c>
      <c r="BH7" s="158">
        <f t="shared" si="0"/>
        <v>0.16156171030807023</v>
      </c>
      <c r="BI7" s="158">
        <f t="shared" si="0"/>
        <v>0.16002975453937879</v>
      </c>
      <c r="BJ7" s="110">
        <f t="shared" si="0"/>
        <v>0.14067038258730971</v>
      </c>
      <c r="BK7" s="274">
        <v>0.15516931150855989</v>
      </c>
      <c r="BL7" s="158"/>
      <c r="BM7" s="158"/>
      <c r="BN7" s="158"/>
      <c r="BO7" s="110"/>
    </row>
    <row r="8" spans="1:67" ht="30" customHeight="1">
      <c r="A8" s="91" t="s">
        <v>267</v>
      </c>
      <c r="B8" s="91"/>
      <c r="C8" s="84">
        <v>-60</v>
      </c>
      <c r="D8" s="85">
        <v>-251</v>
      </c>
      <c r="E8" s="85">
        <v>-282</v>
      </c>
      <c r="F8" s="85">
        <v>-1201</v>
      </c>
      <c r="G8" s="85">
        <v>-950</v>
      </c>
      <c r="H8" s="84">
        <v>-8</v>
      </c>
      <c r="I8" s="85">
        <v>-102</v>
      </c>
      <c r="J8" s="85">
        <v>-118</v>
      </c>
      <c r="K8" s="85">
        <v>-432</v>
      </c>
      <c r="L8" s="85">
        <v>-330</v>
      </c>
      <c r="M8" s="84">
        <v>0</v>
      </c>
      <c r="N8" s="85">
        <v>-29</v>
      </c>
      <c r="O8" s="85">
        <v>-42</v>
      </c>
      <c r="P8" s="85">
        <v>-178</v>
      </c>
      <c r="Q8" s="85">
        <v>-149</v>
      </c>
      <c r="R8" s="84">
        <v>-7</v>
      </c>
      <c r="S8" s="85">
        <v>-118</v>
      </c>
      <c r="T8" s="85">
        <v>-137</v>
      </c>
      <c r="U8" s="85">
        <v>-138</v>
      </c>
      <c r="V8" s="85">
        <v>-19</v>
      </c>
      <c r="W8" s="84">
        <v>-21</v>
      </c>
      <c r="X8" s="85">
        <v>-91</v>
      </c>
      <c r="Y8" s="85">
        <v>-99</v>
      </c>
      <c r="Z8" s="85">
        <v>-748</v>
      </c>
      <c r="AA8" s="85">
        <v>-657</v>
      </c>
      <c r="AB8" s="84">
        <v>-9</v>
      </c>
      <c r="AC8" s="85">
        <v>-34</v>
      </c>
      <c r="AD8" s="85">
        <v>-49</v>
      </c>
      <c r="AE8" s="85">
        <v>-378</v>
      </c>
      <c r="AF8" s="85">
        <v>-345</v>
      </c>
      <c r="AG8" s="84">
        <v>-67</v>
      </c>
      <c r="AH8" s="85">
        <v>-295</v>
      </c>
      <c r="AI8" s="85">
        <v>-395</v>
      </c>
      <c r="AJ8" s="85">
        <v>-2763</v>
      </c>
      <c r="AK8" s="85">
        <v>-2469</v>
      </c>
      <c r="AL8" s="84">
        <v>-139</v>
      </c>
      <c r="AM8" s="85">
        <v>-281</v>
      </c>
      <c r="AN8" s="85">
        <v>-335</v>
      </c>
      <c r="AO8" s="85">
        <v>-2062</v>
      </c>
      <c r="AP8" s="85">
        <v>-1781</v>
      </c>
      <c r="AQ8" s="84">
        <v>-49</v>
      </c>
      <c r="AR8" s="85">
        <v>-82</v>
      </c>
      <c r="AS8" s="85">
        <v>-154</v>
      </c>
      <c r="AT8" s="85">
        <v>-1044</v>
      </c>
      <c r="AU8" s="111">
        <v>-962</v>
      </c>
      <c r="AV8" s="84">
        <v>-42</v>
      </c>
      <c r="AW8" s="85">
        <v>-41</v>
      </c>
      <c r="AX8" s="85">
        <v>-169</v>
      </c>
      <c r="AY8" s="85">
        <v>-509</v>
      </c>
      <c r="AZ8" s="109">
        <v>-468</v>
      </c>
      <c r="BA8" s="84">
        <v>-49</v>
      </c>
      <c r="BB8" s="85">
        <v>-77</v>
      </c>
      <c r="BC8" s="85">
        <v>-201.93367699999999</v>
      </c>
      <c r="BD8" s="85">
        <v>-640.911474</v>
      </c>
      <c r="BE8" s="56">
        <f>BD8-BB8</f>
        <v>-563.911474</v>
      </c>
      <c r="BF8" s="55">
        <v>0</v>
      </c>
      <c r="BG8" s="56">
        <v>-82.251007000000001</v>
      </c>
      <c r="BH8" s="56">
        <v>-92.718643</v>
      </c>
      <c r="BI8" s="56">
        <v>-357.62782299999998</v>
      </c>
      <c r="BJ8" s="109">
        <f>BI8-BG8</f>
        <v>-275.37681599999996</v>
      </c>
      <c r="BK8" s="55">
        <v>-62.713161999999997</v>
      </c>
      <c r="BL8" s="56"/>
      <c r="BM8" s="56"/>
      <c r="BN8" s="56"/>
      <c r="BO8" s="109"/>
    </row>
    <row r="9" spans="1:67" ht="30" customHeight="1">
      <c r="A9" s="77" t="s">
        <v>274</v>
      </c>
      <c r="B9" s="43"/>
      <c r="C9" s="55">
        <v>800</v>
      </c>
      <c r="D9" s="56">
        <v>1598</v>
      </c>
      <c r="E9" s="56">
        <v>2388</v>
      </c>
      <c r="F9" s="56">
        <v>3170</v>
      </c>
      <c r="G9" s="56">
        <v>1572</v>
      </c>
      <c r="H9" s="55">
        <v>743</v>
      </c>
      <c r="I9" s="56">
        <v>1471</v>
      </c>
      <c r="J9" s="56">
        <v>2182</v>
      </c>
      <c r="K9" s="56">
        <v>2889</v>
      </c>
      <c r="L9" s="56">
        <v>1417</v>
      </c>
      <c r="M9" s="55">
        <v>692</v>
      </c>
      <c r="N9" s="56">
        <v>1383</v>
      </c>
      <c r="O9" s="56">
        <v>2065</v>
      </c>
      <c r="P9" s="56">
        <v>2745</v>
      </c>
      <c r="Q9" s="56">
        <v>1362</v>
      </c>
      <c r="R9" s="55">
        <v>679</v>
      </c>
      <c r="S9" s="56">
        <v>1359</v>
      </c>
      <c r="T9" s="56">
        <v>2029</v>
      </c>
      <c r="U9" s="56">
        <v>2716</v>
      </c>
      <c r="V9" s="56">
        <v>1358</v>
      </c>
      <c r="W9" s="55">
        <v>679</v>
      </c>
      <c r="X9" s="56">
        <v>1360</v>
      </c>
      <c r="Y9" s="56">
        <v>2048</v>
      </c>
      <c r="Z9" s="56">
        <v>2744</v>
      </c>
      <c r="AA9" s="56">
        <v>1384</v>
      </c>
      <c r="AB9" s="55">
        <v>2470</v>
      </c>
      <c r="AC9" s="56">
        <v>4948</v>
      </c>
      <c r="AD9" s="56">
        <v>7495</v>
      </c>
      <c r="AE9" s="56">
        <v>10067</v>
      </c>
      <c r="AF9" s="56">
        <v>5119</v>
      </c>
      <c r="AG9" s="55">
        <v>2608</v>
      </c>
      <c r="AH9" s="56">
        <v>5267</v>
      </c>
      <c r="AI9" s="56">
        <v>7893</v>
      </c>
      <c r="AJ9" s="56">
        <v>10608</v>
      </c>
      <c r="AK9" s="56">
        <v>5341</v>
      </c>
      <c r="AL9" s="55">
        <v>2523</v>
      </c>
      <c r="AM9" s="56">
        <v>5073</v>
      </c>
      <c r="AN9" s="56">
        <v>7620</v>
      </c>
      <c r="AO9" s="56">
        <v>10177</v>
      </c>
      <c r="AP9" s="56">
        <v>5103</v>
      </c>
      <c r="AQ9" s="55">
        <v>2810</v>
      </c>
      <c r="AR9" s="56">
        <v>5366</v>
      </c>
      <c r="AS9" s="56">
        <v>7993</v>
      </c>
      <c r="AT9" s="56">
        <v>10653</v>
      </c>
      <c r="AU9" s="109">
        <v>5287</v>
      </c>
      <c r="AV9" s="55">
        <v>2635</v>
      </c>
      <c r="AW9" s="56">
        <v>5286</v>
      </c>
      <c r="AX9" s="56">
        <v>7963</v>
      </c>
      <c r="AY9" s="56">
        <v>10688</v>
      </c>
      <c r="AZ9" s="104">
        <v>5403</v>
      </c>
      <c r="BA9" s="55">
        <v>2695</v>
      </c>
      <c r="BB9" s="56">
        <v>5409</v>
      </c>
      <c r="BC9" s="85">
        <v>8155.1320020000003</v>
      </c>
      <c r="BD9" s="56">
        <v>10959.457406</v>
      </c>
      <c r="BE9" s="56">
        <f>BD9-BB9</f>
        <v>5550.4574059999995</v>
      </c>
      <c r="BF9" s="55">
        <v>2811.7242820000001</v>
      </c>
      <c r="BG9" s="56">
        <v>5652.1876830000001</v>
      </c>
      <c r="BH9" s="56">
        <v>8546.2969379999995</v>
      </c>
      <c r="BI9" s="56">
        <v>11505.840920000001</v>
      </c>
      <c r="BJ9" s="109">
        <f>BI9-BG9</f>
        <v>5853.6532370000004</v>
      </c>
      <c r="BK9" s="55">
        <v>3014.0274669999999</v>
      </c>
      <c r="BL9" s="56"/>
      <c r="BM9" s="56"/>
      <c r="BN9" s="56"/>
      <c r="BO9" s="109"/>
    </row>
    <row r="10" spans="1:67" s="263" customFormat="1">
      <c r="A10" s="270"/>
      <c r="B10" s="270"/>
    </row>
    <row r="11" spans="1:67" hidden="1">
      <c r="A11" s="270"/>
      <c r="B11" s="270"/>
      <c r="C11" s="249"/>
      <c r="D11" s="249"/>
      <c r="E11" s="249"/>
      <c r="F11" s="249"/>
      <c r="G11" s="249"/>
      <c r="H11" s="249"/>
      <c r="I11" s="249"/>
      <c r="J11" s="253"/>
      <c r="K11" s="253"/>
      <c r="L11" s="253"/>
      <c r="M11" s="249"/>
      <c r="N11" s="249"/>
      <c r="O11" s="249"/>
      <c r="P11" s="249"/>
      <c r="Q11" s="249"/>
      <c r="R11" s="249"/>
      <c r="S11" s="249"/>
      <c r="T11" s="249"/>
      <c r="U11" s="249"/>
      <c r="V11" s="249"/>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row>
    <row r="12" spans="1:67" hidden="1">
      <c r="A12" s="276"/>
      <c r="B12" s="276"/>
      <c r="C12" s="249"/>
      <c r="D12" s="249"/>
      <c r="E12" s="249"/>
      <c r="F12" s="249"/>
      <c r="G12" s="249"/>
      <c r="H12" s="249"/>
      <c r="I12" s="249"/>
      <c r="J12" s="249"/>
      <c r="K12" s="249"/>
      <c r="L12" s="249"/>
      <c r="M12" s="249"/>
      <c r="N12" s="249"/>
      <c r="O12" s="249"/>
      <c r="P12" s="249"/>
      <c r="Q12" s="249"/>
      <c r="R12" s="249"/>
      <c r="S12" s="249"/>
      <c r="T12" s="249"/>
      <c r="U12" s="249"/>
      <c r="V12" s="249"/>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row>
    <row r="13" spans="1:67" hidden="1">
      <c r="A13" s="263"/>
      <c r="B13" s="263"/>
      <c r="C13" s="249"/>
      <c r="D13" s="249"/>
      <c r="E13" s="249"/>
      <c r="F13" s="249"/>
      <c r="G13" s="249"/>
      <c r="H13" s="249"/>
      <c r="I13" s="249"/>
      <c r="J13" s="249"/>
      <c r="K13" s="249"/>
      <c r="L13" s="249"/>
      <c r="M13" s="249"/>
      <c r="N13" s="249"/>
      <c r="O13" s="249"/>
      <c r="P13" s="249"/>
      <c r="Q13" s="249"/>
      <c r="R13" s="249"/>
      <c r="S13" s="249"/>
      <c r="T13" s="249"/>
      <c r="U13" s="249"/>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row>
    <row r="14" spans="1:67" hidden="1">
      <c r="A14" s="263"/>
      <c r="B14" s="263"/>
      <c r="C14" s="249"/>
      <c r="D14" s="249"/>
      <c r="E14" s="249"/>
      <c r="F14" s="249"/>
      <c r="G14" s="249"/>
      <c r="H14" s="249"/>
      <c r="I14" s="249"/>
      <c r="J14" s="249"/>
      <c r="K14" s="249"/>
      <c r="L14" s="249"/>
      <c r="M14" s="249"/>
      <c r="N14" s="249"/>
      <c r="O14" s="249"/>
      <c r="P14" s="249"/>
      <c r="Q14" s="249"/>
      <c r="R14" s="249"/>
      <c r="S14" s="249"/>
      <c r="T14" s="249"/>
      <c r="U14" s="249"/>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row>
    <row r="15" spans="1:67" hidden="1">
      <c r="A15" s="270"/>
      <c r="B15" s="270"/>
      <c r="C15" s="249"/>
      <c r="D15" s="249"/>
      <c r="E15" s="249"/>
      <c r="F15" s="249"/>
      <c r="G15" s="249"/>
      <c r="H15" s="249"/>
      <c r="I15" s="249"/>
      <c r="J15" s="249"/>
      <c r="K15" s="249"/>
      <c r="L15" s="249"/>
      <c r="M15" s="249"/>
      <c r="N15" s="249"/>
      <c r="O15" s="249"/>
      <c r="P15" s="249"/>
      <c r="Q15" s="249"/>
      <c r="R15" s="249"/>
      <c r="S15" s="249"/>
      <c r="T15" s="249"/>
      <c r="U15" s="249"/>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row>
    <row r="16" spans="1:67" hidden="1">
      <c r="A16" s="270"/>
      <c r="B16" s="270"/>
      <c r="C16" s="249"/>
      <c r="D16" s="249"/>
      <c r="E16" s="249"/>
      <c r="F16" s="249"/>
      <c r="G16" s="249"/>
      <c r="H16" s="249"/>
      <c r="I16" s="249"/>
      <c r="J16" s="249"/>
      <c r="K16" s="249"/>
      <c r="L16" s="249"/>
      <c r="M16" s="249"/>
      <c r="N16" s="249"/>
      <c r="O16" s="249"/>
      <c r="P16" s="249"/>
      <c r="Q16" s="249"/>
      <c r="R16" s="249"/>
      <c r="S16" s="249"/>
      <c r="T16" s="249"/>
      <c r="U16" s="249"/>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row>
    <row r="17" spans="1:67" hidden="1">
      <c r="A17" s="270"/>
      <c r="B17" s="270"/>
      <c r="C17" s="249"/>
      <c r="D17" s="249"/>
      <c r="E17" s="249"/>
      <c r="F17" s="249"/>
      <c r="G17" s="249"/>
      <c r="H17" s="249"/>
      <c r="I17" s="249"/>
      <c r="J17" s="249"/>
      <c r="K17" s="249"/>
      <c r="L17" s="249"/>
      <c r="M17" s="249"/>
      <c r="N17" s="249"/>
      <c r="O17" s="249"/>
      <c r="P17" s="249"/>
      <c r="Q17" s="249"/>
      <c r="R17" s="249"/>
      <c r="S17" s="249"/>
      <c r="T17" s="249"/>
      <c r="U17" s="249"/>
      <c r="V17" s="249"/>
      <c r="W17" s="249"/>
      <c r="X17" s="249"/>
      <c r="Y17" s="249"/>
      <c r="Z17" s="249"/>
      <c r="AA17" s="249"/>
      <c r="AB17" s="249"/>
      <c r="AC17" s="249"/>
      <c r="AD17" s="249"/>
      <c r="AE17" s="249"/>
      <c r="AF17" s="249"/>
      <c r="AG17" s="249"/>
      <c r="AH17" s="249"/>
      <c r="AI17" s="249"/>
      <c r="AJ17" s="249"/>
      <c r="AK17" s="249"/>
      <c r="AL17" s="249"/>
      <c r="AM17" s="249"/>
      <c r="AN17" s="249"/>
      <c r="AO17" s="249"/>
      <c r="AP17" s="249"/>
      <c r="AQ17" s="249"/>
      <c r="AR17" s="249"/>
      <c r="AS17" s="249"/>
      <c r="AT17" s="249"/>
      <c r="AU17" s="249"/>
      <c r="AV17" s="249"/>
      <c r="AW17" s="249"/>
      <c r="AX17" s="249"/>
      <c r="AY17" s="249"/>
      <c r="AZ17" s="249"/>
      <c r="BA17" s="249"/>
      <c r="BB17" s="249"/>
      <c r="BC17" s="249"/>
      <c r="BD17" s="249"/>
      <c r="BE17" s="249"/>
      <c r="BF17" s="249"/>
      <c r="BG17" s="249"/>
      <c r="BH17" s="249"/>
      <c r="BI17" s="249"/>
      <c r="BJ17" s="249"/>
      <c r="BK17" s="249"/>
      <c r="BL17" s="249"/>
      <c r="BM17" s="249"/>
      <c r="BN17" s="249"/>
      <c r="BO17" s="249"/>
    </row>
    <row r="18" spans="1:67" hidden="1">
      <c r="A18" s="270"/>
      <c r="B18" s="270"/>
      <c r="C18" s="249"/>
      <c r="D18" s="249"/>
      <c r="E18" s="249"/>
      <c r="F18" s="249"/>
      <c r="G18" s="249"/>
      <c r="H18" s="249"/>
      <c r="I18" s="249"/>
      <c r="J18" s="249"/>
      <c r="K18" s="249"/>
      <c r="L18" s="249"/>
      <c r="M18" s="249"/>
      <c r="N18" s="249"/>
      <c r="O18" s="249"/>
      <c r="P18" s="249"/>
      <c r="Q18" s="249"/>
      <c r="R18" s="249"/>
      <c r="S18" s="249"/>
      <c r="T18" s="249"/>
      <c r="U18" s="249"/>
      <c r="V18" s="249"/>
      <c r="W18" s="249"/>
      <c r="X18" s="249"/>
      <c r="Y18" s="249"/>
      <c r="Z18" s="249"/>
      <c r="AA18" s="249"/>
      <c r="AB18" s="249"/>
      <c r="AC18" s="249"/>
      <c r="AD18" s="249"/>
      <c r="AE18" s="249"/>
      <c r="AF18" s="249"/>
      <c r="AG18" s="249"/>
      <c r="AH18" s="249"/>
      <c r="AI18" s="249"/>
      <c r="AJ18" s="249"/>
      <c r="AK18" s="249"/>
      <c r="AL18" s="249"/>
      <c r="AM18" s="249"/>
      <c r="AN18" s="249"/>
      <c r="AO18" s="249"/>
      <c r="AP18" s="249"/>
      <c r="AQ18" s="249"/>
      <c r="AR18" s="249"/>
      <c r="AS18" s="249"/>
      <c r="AT18" s="249"/>
      <c r="AU18" s="249"/>
      <c r="AV18" s="249"/>
      <c r="AW18" s="249"/>
      <c r="AX18" s="249"/>
      <c r="AY18" s="249"/>
      <c r="AZ18" s="249"/>
      <c r="BA18" s="249"/>
      <c r="BB18" s="249"/>
      <c r="BC18" s="249"/>
      <c r="BD18" s="249"/>
      <c r="BE18" s="249"/>
      <c r="BF18" s="249"/>
      <c r="BG18" s="249"/>
      <c r="BH18" s="249"/>
      <c r="BI18" s="249"/>
      <c r="BJ18" s="249"/>
      <c r="BK18" s="249"/>
      <c r="BL18" s="249"/>
      <c r="BM18" s="249"/>
      <c r="BN18" s="249"/>
      <c r="BO18" s="249"/>
    </row>
    <row r="19" spans="1:67" hidden="1">
      <c r="A19" s="270"/>
      <c r="B19" s="270"/>
      <c r="C19" s="249"/>
      <c r="D19" s="249"/>
      <c r="E19" s="249"/>
      <c r="F19" s="249"/>
      <c r="G19" s="249"/>
      <c r="H19" s="249"/>
      <c r="I19" s="249"/>
      <c r="J19" s="249"/>
      <c r="K19" s="249"/>
      <c r="L19" s="249"/>
      <c r="M19" s="249"/>
      <c r="N19" s="249"/>
      <c r="O19" s="249"/>
      <c r="P19" s="249"/>
      <c r="Q19" s="249"/>
      <c r="R19" s="249"/>
      <c r="S19" s="249"/>
      <c r="T19" s="249"/>
      <c r="U19" s="249"/>
      <c r="V19" s="249"/>
      <c r="W19" s="249"/>
      <c r="X19" s="249"/>
      <c r="Y19" s="249"/>
      <c r="Z19" s="249"/>
      <c r="AA19" s="249"/>
      <c r="AB19" s="249"/>
      <c r="AC19" s="249"/>
      <c r="AD19" s="249"/>
      <c r="AE19" s="249"/>
      <c r="AF19" s="249"/>
      <c r="AG19" s="249"/>
      <c r="AH19" s="249"/>
      <c r="AI19" s="249"/>
      <c r="AJ19" s="249"/>
      <c r="AK19" s="249"/>
      <c r="AL19" s="249"/>
      <c r="AM19" s="249"/>
      <c r="AN19" s="249"/>
      <c r="AO19" s="249"/>
      <c r="AP19" s="249"/>
      <c r="AQ19" s="249"/>
      <c r="AR19" s="249"/>
      <c r="AS19" s="249"/>
      <c r="AT19" s="249"/>
      <c r="AU19" s="249"/>
      <c r="AV19" s="249"/>
      <c r="AW19" s="249"/>
      <c r="AX19" s="249"/>
      <c r="AY19" s="249"/>
      <c r="AZ19" s="249"/>
      <c r="BA19" s="249"/>
      <c r="BB19" s="249"/>
      <c r="BC19" s="249"/>
      <c r="BD19" s="249"/>
      <c r="BE19" s="249"/>
      <c r="BF19" s="249"/>
      <c r="BG19" s="249"/>
      <c r="BH19" s="249"/>
      <c r="BI19" s="249"/>
      <c r="BJ19" s="249"/>
      <c r="BK19" s="249"/>
      <c r="BL19" s="249"/>
      <c r="BM19" s="249"/>
      <c r="BN19" s="249"/>
      <c r="BO19" s="249"/>
    </row>
    <row r="20" spans="1:67" hidden="1">
      <c r="A20" s="270"/>
      <c r="B20" s="270"/>
      <c r="C20" s="249"/>
      <c r="D20" s="249"/>
      <c r="E20" s="249"/>
      <c r="F20" s="249"/>
      <c r="G20" s="249"/>
      <c r="H20" s="249"/>
      <c r="I20" s="249"/>
      <c r="J20" s="249"/>
      <c r="K20" s="249"/>
      <c r="L20" s="249"/>
      <c r="M20" s="249"/>
      <c r="N20" s="249"/>
      <c r="O20" s="249"/>
      <c r="P20" s="249"/>
      <c r="Q20" s="249"/>
      <c r="R20" s="249"/>
      <c r="S20" s="249"/>
      <c r="T20" s="249"/>
      <c r="U20" s="249"/>
      <c r="V20" s="249"/>
      <c r="W20" s="249"/>
      <c r="X20" s="249"/>
      <c r="Y20" s="249"/>
      <c r="Z20" s="249"/>
      <c r="AA20" s="249"/>
      <c r="AB20" s="249"/>
      <c r="AC20" s="249"/>
      <c r="AD20" s="249"/>
      <c r="AE20" s="249"/>
      <c r="AF20" s="249"/>
      <c r="AG20" s="249"/>
      <c r="AH20" s="249"/>
      <c r="AI20" s="249"/>
      <c r="AJ20" s="249"/>
      <c r="AK20" s="249"/>
      <c r="AL20" s="249"/>
      <c r="AM20" s="249"/>
      <c r="AN20" s="249"/>
      <c r="AO20" s="249"/>
      <c r="AP20" s="249"/>
      <c r="AQ20" s="249"/>
      <c r="AR20" s="249"/>
      <c r="AS20" s="249"/>
      <c r="AT20" s="249"/>
      <c r="AU20" s="249"/>
      <c r="AV20" s="249"/>
      <c r="AW20" s="249"/>
      <c r="AX20" s="249"/>
      <c r="AY20" s="249"/>
      <c r="AZ20" s="249"/>
      <c r="BA20" s="249"/>
      <c r="BB20" s="249"/>
      <c r="BC20" s="249"/>
      <c r="BD20" s="249"/>
      <c r="BE20" s="249"/>
      <c r="BF20" s="249"/>
      <c r="BG20" s="249"/>
      <c r="BH20" s="249"/>
      <c r="BI20" s="249"/>
      <c r="BJ20" s="249"/>
      <c r="BK20" s="249"/>
      <c r="BL20" s="249"/>
      <c r="BM20" s="249"/>
      <c r="BN20" s="249"/>
      <c r="BO20" s="249"/>
    </row>
    <row r="21" spans="1:67" hidden="1">
      <c r="A21" s="270"/>
      <c r="B21" s="270"/>
      <c r="C21" s="249"/>
      <c r="D21" s="249"/>
      <c r="E21" s="249"/>
      <c r="F21" s="249"/>
      <c r="G21" s="249"/>
      <c r="H21" s="249"/>
      <c r="I21" s="249"/>
      <c r="J21" s="249"/>
      <c r="K21" s="249"/>
      <c r="L21" s="249"/>
      <c r="M21" s="249"/>
      <c r="N21" s="249"/>
      <c r="O21" s="249"/>
      <c r="P21" s="249"/>
      <c r="Q21" s="249"/>
      <c r="R21" s="249"/>
      <c r="S21" s="249"/>
      <c r="T21" s="249"/>
      <c r="U21" s="249"/>
      <c r="V21" s="249"/>
      <c r="W21" s="249"/>
      <c r="X21" s="249"/>
      <c r="Y21" s="249"/>
      <c r="Z21" s="249"/>
      <c r="AA21" s="249"/>
      <c r="AB21" s="249"/>
      <c r="AC21" s="249"/>
      <c r="AD21" s="249"/>
      <c r="AE21" s="249"/>
      <c r="AF21" s="249"/>
      <c r="AG21" s="249"/>
      <c r="AH21" s="249"/>
      <c r="AI21" s="249"/>
      <c r="AJ21" s="249"/>
      <c r="AK21" s="249"/>
      <c r="AL21" s="249"/>
      <c r="AM21" s="249"/>
      <c r="AN21" s="249"/>
      <c r="AO21" s="249"/>
      <c r="AP21" s="249"/>
      <c r="AQ21" s="249"/>
      <c r="AR21" s="249"/>
      <c r="AS21" s="249"/>
      <c r="AT21" s="249"/>
      <c r="AU21" s="249"/>
      <c r="AV21" s="249"/>
      <c r="AW21" s="249"/>
      <c r="AX21" s="249"/>
      <c r="AY21" s="249"/>
      <c r="AZ21" s="249"/>
      <c r="BA21" s="249"/>
      <c r="BB21" s="249"/>
      <c r="BC21" s="249"/>
      <c r="BD21" s="249"/>
      <c r="BE21" s="249"/>
      <c r="BF21" s="249"/>
      <c r="BG21" s="249"/>
      <c r="BH21" s="249"/>
      <c r="BI21" s="249"/>
      <c r="BJ21" s="249"/>
      <c r="BK21" s="249"/>
      <c r="BL21" s="249"/>
      <c r="BM21" s="249"/>
      <c r="BN21" s="249"/>
      <c r="BO21" s="249"/>
    </row>
    <row r="22" spans="1:67" hidden="1">
      <c r="A22" s="270"/>
      <c r="B22" s="270"/>
      <c r="C22" s="249"/>
      <c r="D22" s="249"/>
      <c r="E22" s="249"/>
      <c r="F22" s="249"/>
      <c r="G22" s="249"/>
      <c r="H22" s="249"/>
      <c r="I22" s="249"/>
      <c r="J22" s="249"/>
      <c r="K22" s="249"/>
      <c r="L22" s="249"/>
      <c r="M22" s="249"/>
      <c r="N22" s="249"/>
      <c r="O22" s="249"/>
      <c r="P22" s="249"/>
      <c r="Q22" s="249"/>
      <c r="R22" s="249"/>
      <c r="S22" s="249"/>
      <c r="T22" s="249"/>
      <c r="U22" s="249"/>
      <c r="V22" s="249"/>
      <c r="W22" s="249"/>
      <c r="X22" s="249"/>
      <c r="Y22" s="249"/>
      <c r="Z22" s="249"/>
      <c r="AA22" s="249"/>
      <c r="AB22" s="249"/>
      <c r="AC22" s="249"/>
      <c r="AD22" s="249"/>
      <c r="AE22" s="249"/>
      <c r="AF22" s="249"/>
      <c r="AG22" s="249"/>
      <c r="AH22" s="249"/>
      <c r="AI22" s="249"/>
      <c r="AJ22" s="249"/>
      <c r="AK22" s="249"/>
      <c r="AL22" s="249"/>
      <c r="AM22" s="249"/>
      <c r="AN22" s="249"/>
      <c r="AO22" s="249"/>
      <c r="AP22" s="249"/>
      <c r="AQ22" s="249"/>
      <c r="AR22" s="249"/>
      <c r="AS22" s="249"/>
      <c r="AT22" s="249"/>
      <c r="AU22" s="249"/>
      <c r="AV22" s="249"/>
      <c r="AW22" s="249"/>
      <c r="AX22" s="249"/>
      <c r="AY22" s="249"/>
      <c r="AZ22" s="249"/>
      <c r="BA22" s="249"/>
      <c r="BB22" s="249"/>
      <c r="BC22" s="249"/>
      <c r="BD22" s="249"/>
      <c r="BE22" s="249"/>
      <c r="BF22" s="249"/>
      <c r="BG22" s="249"/>
      <c r="BH22" s="249"/>
      <c r="BI22" s="249"/>
      <c r="BJ22" s="249"/>
      <c r="BK22" s="249"/>
      <c r="BL22" s="249"/>
      <c r="BM22" s="249"/>
      <c r="BN22" s="249"/>
      <c r="BO22" s="249"/>
    </row>
    <row r="23" spans="1:67" hidden="1">
      <c r="A23" s="270"/>
      <c r="B23" s="270"/>
      <c r="C23" s="249"/>
      <c r="D23" s="249"/>
      <c r="E23" s="249"/>
      <c r="F23" s="249"/>
      <c r="G23" s="249"/>
      <c r="H23" s="249"/>
      <c r="I23" s="249"/>
      <c r="J23" s="249"/>
      <c r="K23" s="249"/>
      <c r="L23" s="249"/>
      <c r="M23" s="249"/>
      <c r="N23" s="249"/>
      <c r="O23" s="249"/>
      <c r="P23" s="249"/>
      <c r="Q23" s="249"/>
      <c r="R23" s="249"/>
      <c r="S23" s="249"/>
      <c r="T23" s="249"/>
      <c r="U23" s="249"/>
      <c r="V23" s="249"/>
      <c r="W23" s="249"/>
      <c r="X23" s="249"/>
      <c r="Y23" s="249"/>
      <c r="Z23" s="249"/>
      <c r="AA23" s="249"/>
      <c r="AB23" s="249"/>
      <c r="AC23" s="249"/>
      <c r="AD23" s="249"/>
      <c r="AE23" s="249"/>
      <c r="AF23" s="249"/>
      <c r="AG23" s="249"/>
      <c r="AH23" s="249"/>
      <c r="AI23" s="249"/>
      <c r="AJ23" s="249"/>
      <c r="AK23" s="249"/>
      <c r="AL23" s="249"/>
      <c r="AM23" s="249"/>
      <c r="AN23" s="249"/>
      <c r="AO23" s="249"/>
      <c r="AP23" s="249"/>
      <c r="AQ23" s="249"/>
      <c r="AR23" s="249"/>
      <c r="AS23" s="249"/>
      <c r="AT23" s="249"/>
      <c r="AU23" s="249"/>
      <c r="AV23" s="249"/>
      <c r="AW23" s="249"/>
      <c r="AX23" s="249"/>
      <c r="AY23" s="249"/>
      <c r="AZ23" s="249"/>
      <c r="BA23" s="249"/>
      <c r="BB23" s="249"/>
      <c r="BC23" s="249"/>
      <c r="BD23" s="249"/>
      <c r="BE23" s="249"/>
      <c r="BF23" s="249"/>
      <c r="BG23" s="249"/>
      <c r="BH23" s="249"/>
      <c r="BI23" s="249"/>
      <c r="BJ23" s="249"/>
      <c r="BK23" s="249"/>
      <c r="BL23" s="249"/>
      <c r="BM23" s="249"/>
      <c r="BN23" s="249"/>
      <c r="BO23" s="249"/>
    </row>
    <row r="24" spans="1:67" hidden="1">
      <c r="A24" s="270"/>
      <c r="B24" s="270"/>
      <c r="C24" s="249"/>
      <c r="D24" s="249"/>
      <c r="E24" s="249"/>
      <c r="F24" s="249"/>
      <c r="G24" s="249"/>
      <c r="H24" s="249"/>
      <c r="I24" s="249"/>
      <c r="J24" s="249"/>
      <c r="K24" s="249"/>
      <c r="L24" s="249"/>
      <c r="M24" s="249"/>
      <c r="N24" s="249"/>
      <c r="O24" s="249"/>
      <c r="P24" s="249"/>
      <c r="Q24" s="249"/>
      <c r="R24" s="249"/>
      <c r="S24" s="249"/>
      <c r="T24" s="249"/>
      <c r="U24" s="249"/>
      <c r="V24" s="249"/>
      <c r="W24" s="249"/>
      <c r="X24" s="249"/>
      <c r="Y24" s="249"/>
      <c r="Z24" s="249"/>
      <c r="AA24" s="249"/>
      <c r="AB24" s="249"/>
      <c r="AC24" s="249"/>
      <c r="AD24" s="249"/>
      <c r="AE24" s="249"/>
      <c r="AF24" s="249"/>
      <c r="AG24" s="249"/>
      <c r="AH24" s="249"/>
      <c r="AI24" s="249"/>
      <c r="AJ24" s="249"/>
      <c r="AK24" s="249"/>
      <c r="AL24" s="249"/>
      <c r="AM24" s="249"/>
      <c r="AN24" s="249"/>
      <c r="AO24" s="249"/>
      <c r="AP24" s="249"/>
      <c r="AQ24" s="249"/>
      <c r="AR24" s="249"/>
      <c r="AS24" s="249"/>
      <c r="AT24" s="249"/>
      <c r="AU24" s="249"/>
      <c r="AV24" s="249"/>
      <c r="AW24" s="249"/>
      <c r="AX24" s="249"/>
      <c r="AY24" s="249"/>
      <c r="AZ24" s="249"/>
      <c r="BA24" s="249"/>
      <c r="BB24" s="249"/>
      <c r="BC24" s="249"/>
      <c r="BD24" s="249"/>
      <c r="BE24" s="249"/>
      <c r="BF24" s="249"/>
      <c r="BG24" s="249"/>
      <c r="BH24" s="249"/>
      <c r="BI24" s="249"/>
      <c r="BJ24" s="249"/>
      <c r="BK24" s="249"/>
      <c r="BL24" s="249"/>
      <c r="BM24" s="249"/>
      <c r="BN24" s="249"/>
      <c r="BO24" s="249"/>
    </row>
    <row r="25" spans="1:67" hidden="1">
      <c r="A25" s="270"/>
      <c r="B25" s="270"/>
      <c r="C25" s="249"/>
      <c r="D25" s="249"/>
      <c r="E25" s="249"/>
      <c r="F25" s="249"/>
      <c r="G25" s="249"/>
      <c r="H25" s="249"/>
      <c r="I25" s="249"/>
      <c r="J25" s="249"/>
      <c r="K25" s="249"/>
      <c r="L25" s="249"/>
      <c r="M25" s="249"/>
      <c r="N25" s="249"/>
      <c r="O25" s="249"/>
      <c r="P25" s="249"/>
      <c r="Q25" s="249"/>
      <c r="R25" s="249"/>
      <c r="S25" s="249"/>
      <c r="T25" s="249"/>
      <c r="U25" s="249"/>
      <c r="V25" s="249"/>
      <c r="W25" s="249"/>
      <c r="X25" s="249"/>
      <c r="Y25" s="249"/>
      <c r="Z25" s="249"/>
      <c r="AA25" s="249"/>
      <c r="AB25" s="249"/>
      <c r="AC25" s="249"/>
      <c r="AD25" s="249"/>
      <c r="AE25" s="249"/>
      <c r="AF25" s="249"/>
      <c r="AG25" s="249"/>
      <c r="AH25" s="249"/>
      <c r="AI25" s="249"/>
      <c r="AJ25" s="249"/>
      <c r="AK25" s="249"/>
      <c r="AL25" s="249"/>
      <c r="AM25" s="249"/>
      <c r="AN25" s="249"/>
      <c r="AO25" s="249"/>
      <c r="AP25" s="249"/>
      <c r="AQ25" s="249"/>
      <c r="AR25" s="249"/>
      <c r="AS25" s="249"/>
      <c r="AT25" s="249"/>
      <c r="AU25" s="249"/>
      <c r="AV25" s="249"/>
      <c r="AW25" s="249"/>
      <c r="AX25" s="249"/>
      <c r="AY25" s="249"/>
      <c r="AZ25" s="249"/>
      <c r="BA25" s="249"/>
      <c r="BB25" s="249"/>
      <c r="BC25" s="249"/>
      <c r="BD25" s="249"/>
      <c r="BE25" s="249"/>
      <c r="BF25" s="249"/>
      <c r="BG25" s="249"/>
      <c r="BH25" s="249"/>
      <c r="BI25" s="249"/>
      <c r="BJ25" s="249"/>
      <c r="BK25" s="249"/>
      <c r="BL25" s="249"/>
      <c r="BM25" s="249"/>
      <c r="BN25" s="249"/>
      <c r="BO25" s="249"/>
    </row>
    <row r="26" spans="1:67" hidden="1">
      <c r="A26" s="270"/>
      <c r="B26" s="270"/>
      <c r="C26" s="249"/>
      <c r="D26" s="249"/>
      <c r="E26" s="249"/>
      <c r="F26" s="249"/>
      <c r="G26" s="249"/>
      <c r="H26" s="249"/>
      <c r="I26" s="249"/>
      <c r="J26" s="249"/>
      <c r="K26" s="249"/>
      <c r="L26" s="249"/>
      <c r="M26" s="249"/>
      <c r="N26" s="249"/>
      <c r="O26" s="249"/>
      <c r="P26" s="249"/>
      <c r="Q26" s="249"/>
      <c r="R26" s="249"/>
      <c r="S26" s="249"/>
      <c r="T26" s="249"/>
      <c r="U26" s="249"/>
      <c r="V26" s="249"/>
      <c r="W26" s="249"/>
      <c r="X26" s="249"/>
      <c r="Y26" s="249"/>
      <c r="Z26" s="249"/>
      <c r="AA26" s="249"/>
      <c r="AB26" s="249"/>
      <c r="AC26" s="249"/>
      <c r="AD26" s="249"/>
      <c r="AE26" s="249"/>
      <c r="AF26" s="249"/>
      <c r="AG26" s="249"/>
      <c r="AH26" s="249"/>
      <c r="AI26" s="249"/>
      <c r="AJ26" s="249"/>
      <c r="AK26" s="249"/>
      <c r="AL26" s="249"/>
      <c r="AM26" s="249"/>
      <c r="AN26" s="249"/>
      <c r="AO26" s="249"/>
      <c r="AP26" s="249"/>
      <c r="AQ26" s="249"/>
      <c r="AR26" s="249"/>
      <c r="AS26" s="249"/>
      <c r="AT26" s="249"/>
      <c r="AU26" s="249"/>
      <c r="AV26" s="249"/>
      <c r="AW26" s="249"/>
      <c r="AX26" s="249"/>
      <c r="AY26" s="249"/>
      <c r="AZ26" s="249"/>
      <c r="BA26" s="249"/>
      <c r="BB26" s="249"/>
      <c r="BC26" s="249"/>
      <c r="BD26" s="249"/>
      <c r="BE26" s="249"/>
      <c r="BF26" s="249"/>
      <c r="BG26" s="249"/>
      <c r="BH26" s="249"/>
      <c r="BI26" s="249"/>
      <c r="BJ26" s="249"/>
      <c r="BK26" s="249"/>
      <c r="BL26" s="249"/>
      <c r="BM26" s="249"/>
      <c r="BN26" s="249"/>
      <c r="BO26" s="249"/>
    </row>
    <row r="27" spans="1:67" hidden="1">
      <c r="A27" s="270"/>
      <c r="B27" s="270"/>
      <c r="C27" s="249"/>
      <c r="D27" s="249"/>
      <c r="E27" s="249"/>
      <c r="F27" s="249"/>
      <c r="G27" s="249"/>
      <c r="H27" s="249"/>
      <c r="I27" s="249"/>
      <c r="J27" s="249"/>
      <c r="K27" s="249"/>
      <c r="L27" s="249"/>
      <c r="M27" s="249"/>
      <c r="N27" s="249"/>
      <c r="O27" s="249"/>
      <c r="P27" s="249"/>
      <c r="Q27" s="249"/>
      <c r="R27" s="249"/>
      <c r="S27" s="249"/>
      <c r="T27" s="249"/>
      <c r="U27" s="249"/>
      <c r="V27" s="249"/>
      <c r="W27" s="249"/>
      <c r="X27" s="249"/>
      <c r="Y27" s="249"/>
      <c r="Z27" s="249"/>
      <c r="AA27" s="249"/>
      <c r="AB27" s="249"/>
      <c r="AC27" s="249"/>
      <c r="AD27" s="249"/>
      <c r="AE27" s="249"/>
      <c r="AF27" s="249"/>
      <c r="AG27" s="249"/>
      <c r="AH27" s="249"/>
      <c r="AI27" s="249"/>
      <c r="AJ27" s="249"/>
      <c r="AK27" s="249"/>
      <c r="AL27" s="249"/>
      <c r="AM27" s="249"/>
      <c r="AN27" s="249"/>
      <c r="AO27" s="249"/>
      <c r="AP27" s="249"/>
      <c r="AQ27" s="249"/>
      <c r="AR27" s="249"/>
      <c r="AS27" s="249"/>
      <c r="AT27" s="249"/>
      <c r="AU27" s="249"/>
      <c r="AV27" s="249"/>
      <c r="AW27" s="249"/>
      <c r="AX27" s="249"/>
      <c r="AY27" s="249"/>
      <c r="AZ27" s="249"/>
      <c r="BA27" s="249"/>
      <c r="BB27" s="249"/>
      <c r="BC27" s="249"/>
      <c r="BD27" s="249"/>
      <c r="BE27" s="249"/>
      <c r="BF27" s="249"/>
      <c r="BG27" s="249"/>
      <c r="BH27" s="249"/>
      <c r="BI27" s="249"/>
      <c r="BJ27" s="249"/>
      <c r="BK27" s="249"/>
      <c r="BL27" s="249"/>
      <c r="BM27" s="249"/>
      <c r="BN27" s="249"/>
      <c r="BO27" s="249"/>
    </row>
    <row r="28" spans="1:67" hidden="1">
      <c r="A28" s="270"/>
      <c r="B28" s="270"/>
      <c r="C28" s="249"/>
      <c r="D28" s="249"/>
      <c r="E28" s="249"/>
      <c r="F28" s="249"/>
      <c r="G28" s="249"/>
      <c r="H28" s="249"/>
      <c r="I28" s="249"/>
      <c r="J28" s="249"/>
      <c r="K28" s="249"/>
      <c r="L28" s="249"/>
      <c r="M28" s="249"/>
      <c r="N28" s="249"/>
      <c r="O28" s="249"/>
      <c r="P28" s="249"/>
      <c r="Q28" s="249"/>
      <c r="R28" s="249"/>
      <c r="S28" s="249"/>
      <c r="T28" s="249"/>
      <c r="U28" s="249"/>
      <c r="V28" s="249"/>
      <c r="W28" s="249"/>
      <c r="X28" s="249"/>
      <c r="Y28" s="249"/>
      <c r="Z28" s="249"/>
      <c r="AA28" s="249"/>
      <c r="AB28" s="249"/>
      <c r="AC28" s="249"/>
      <c r="AD28" s="249"/>
      <c r="AE28" s="249"/>
      <c r="AF28" s="249"/>
      <c r="AG28" s="249"/>
      <c r="AH28" s="249"/>
      <c r="AI28" s="249"/>
      <c r="AJ28" s="249"/>
      <c r="AK28" s="249"/>
      <c r="AL28" s="249"/>
      <c r="AM28" s="249"/>
      <c r="AN28" s="249"/>
      <c r="AO28" s="249"/>
      <c r="AP28" s="249"/>
      <c r="AQ28" s="249"/>
      <c r="AR28" s="249"/>
      <c r="AS28" s="249"/>
      <c r="AT28" s="249"/>
      <c r="AU28" s="249"/>
      <c r="AV28" s="249"/>
      <c r="AW28" s="249"/>
      <c r="AX28" s="249"/>
      <c r="AY28" s="249"/>
      <c r="AZ28" s="249"/>
      <c r="BA28" s="249"/>
      <c r="BB28" s="249"/>
      <c r="BC28" s="249"/>
      <c r="BD28" s="249"/>
      <c r="BE28" s="249"/>
      <c r="BF28" s="249"/>
      <c r="BG28" s="249"/>
      <c r="BH28" s="249"/>
      <c r="BI28" s="249"/>
      <c r="BJ28" s="249"/>
      <c r="BK28" s="249"/>
      <c r="BL28" s="249"/>
      <c r="BM28" s="249"/>
      <c r="BN28" s="249"/>
      <c r="BO28" s="249"/>
    </row>
    <row r="29" spans="1:67" hidden="1">
      <c r="A29" s="270"/>
      <c r="B29" s="270"/>
      <c r="C29" s="249"/>
      <c r="D29" s="249"/>
      <c r="E29" s="249"/>
      <c r="F29" s="249"/>
      <c r="G29" s="249"/>
      <c r="H29" s="249"/>
      <c r="I29" s="249"/>
      <c r="J29" s="249"/>
      <c r="K29" s="249"/>
      <c r="L29" s="249"/>
      <c r="M29" s="249"/>
      <c r="N29" s="249"/>
      <c r="O29" s="249"/>
      <c r="P29" s="249"/>
      <c r="Q29" s="249"/>
      <c r="R29" s="249"/>
      <c r="S29" s="249"/>
      <c r="T29" s="249"/>
      <c r="U29" s="249"/>
      <c r="V29" s="249"/>
      <c r="W29" s="249"/>
      <c r="X29" s="249"/>
      <c r="Y29" s="249"/>
      <c r="Z29" s="249"/>
      <c r="AA29" s="249"/>
      <c r="AB29" s="249"/>
      <c r="AC29" s="249"/>
      <c r="AD29" s="249"/>
      <c r="AE29" s="249"/>
      <c r="AF29" s="249"/>
      <c r="AG29" s="249"/>
      <c r="AH29" s="249"/>
      <c r="AI29" s="249"/>
      <c r="AJ29" s="249"/>
      <c r="AK29" s="249"/>
      <c r="AL29" s="249"/>
      <c r="AM29" s="249"/>
      <c r="AN29" s="249"/>
      <c r="AO29" s="249"/>
      <c r="AP29" s="249"/>
      <c r="AQ29" s="249"/>
      <c r="AR29" s="249"/>
      <c r="AS29" s="249"/>
      <c r="AT29" s="249"/>
      <c r="AU29" s="249"/>
      <c r="AV29" s="249"/>
      <c r="AW29" s="249"/>
      <c r="AX29" s="249"/>
      <c r="AY29" s="249"/>
      <c r="AZ29" s="249"/>
      <c r="BA29" s="249"/>
      <c r="BB29" s="249"/>
      <c r="BC29" s="249"/>
      <c r="BD29" s="249"/>
      <c r="BE29" s="249"/>
      <c r="BF29" s="249"/>
      <c r="BG29" s="249"/>
      <c r="BH29" s="249"/>
      <c r="BI29" s="249"/>
      <c r="BJ29" s="249"/>
      <c r="BK29" s="249"/>
      <c r="BL29" s="249"/>
      <c r="BM29" s="249"/>
      <c r="BN29" s="249"/>
      <c r="BO29" s="249"/>
    </row>
    <row r="30" spans="1:67" hidden="1">
      <c r="A30" s="270"/>
      <c r="B30" s="270"/>
      <c r="C30" s="249"/>
      <c r="D30" s="249"/>
      <c r="E30" s="249"/>
      <c r="F30" s="249"/>
      <c r="G30" s="249"/>
      <c r="H30" s="249"/>
      <c r="I30" s="249"/>
      <c r="J30" s="249"/>
      <c r="K30" s="249"/>
      <c r="L30" s="249"/>
      <c r="M30" s="249"/>
      <c r="N30" s="249"/>
      <c r="O30" s="249"/>
      <c r="P30" s="249"/>
      <c r="Q30" s="249"/>
      <c r="R30" s="249"/>
      <c r="S30" s="249"/>
      <c r="T30" s="249"/>
      <c r="U30" s="249"/>
      <c r="V30" s="249"/>
      <c r="W30" s="249"/>
      <c r="X30" s="249"/>
      <c r="Y30" s="249"/>
      <c r="Z30" s="249"/>
      <c r="AA30" s="249"/>
      <c r="AB30" s="249"/>
      <c r="AC30" s="249"/>
      <c r="AD30" s="249"/>
      <c r="AE30" s="249"/>
      <c r="AF30" s="249"/>
      <c r="AG30" s="249"/>
      <c r="AH30" s="249"/>
      <c r="AI30" s="249"/>
      <c r="AJ30" s="249"/>
      <c r="AK30" s="249"/>
      <c r="AL30" s="249"/>
      <c r="AM30" s="249"/>
      <c r="AN30" s="249"/>
      <c r="AO30" s="249"/>
      <c r="AP30" s="249"/>
      <c r="AQ30" s="249"/>
      <c r="AR30" s="249"/>
      <c r="AS30" s="249"/>
      <c r="AT30" s="249"/>
      <c r="AU30" s="249"/>
      <c r="AV30" s="249"/>
      <c r="AW30" s="249"/>
      <c r="AX30" s="249"/>
      <c r="AY30" s="249"/>
      <c r="AZ30" s="249"/>
      <c r="BA30" s="249"/>
      <c r="BB30" s="249"/>
      <c r="BC30" s="249"/>
      <c r="BD30" s="249"/>
      <c r="BE30" s="249"/>
      <c r="BF30" s="249"/>
      <c r="BG30" s="249"/>
      <c r="BH30" s="249"/>
      <c r="BI30" s="249"/>
      <c r="BJ30" s="249"/>
      <c r="BK30" s="249"/>
      <c r="BL30" s="249"/>
      <c r="BM30" s="249"/>
      <c r="BN30" s="249"/>
      <c r="BO30" s="249"/>
    </row>
    <row r="31" spans="1:67" hidden="1">
      <c r="A31" s="270"/>
      <c r="B31" s="270"/>
      <c r="C31" s="249"/>
      <c r="D31" s="249"/>
      <c r="E31" s="249"/>
      <c r="F31" s="249"/>
      <c r="G31" s="249"/>
      <c r="H31" s="249"/>
      <c r="I31" s="249"/>
      <c r="J31" s="249"/>
      <c r="K31" s="249"/>
      <c r="L31" s="249"/>
      <c r="M31" s="249"/>
      <c r="N31" s="249"/>
      <c r="O31" s="249"/>
      <c r="P31" s="249"/>
      <c r="Q31" s="249"/>
      <c r="R31" s="249"/>
      <c r="S31" s="249"/>
      <c r="T31" s="249"/>
      <c r="U31" s="249"/>
      <c r="V31" s="249"/>
      <c r="W31" s="249"/>
      <c r="X31" s="249"/>
      <c r="Y31" s="249"/>
      <c r="Z31" s="249"/>
      <c r="AA31" s="249"/>
      <c r="AB31" s="249"/>
      <c r="AC31" s="249"/>
      <c r="AD31" s="249"/>
      <c r="AE31" s="249"/>
      <c r="AF31" s="249"/>
      <c r="AG31" s="249"/>
      <c r="AH31" s="249"/>
      <c r="AI31" s="249"/>
      <c r="AJ31" s="249"/>
      <c r="AK31" s="249"/>
      <c r="AL31" s="249"/>
      <c r="AM31" s="249"/>
      <c r="AN31" s="249"/>
      <c r="AO31" s="249"/>
      <c r="AP31" s="249"/>
      <c r="AQ31" s="249"/>
      <c r="AR31" s="249"/>
      <c r="AS31" s="249"/>
      <c r="AT31" s="249"/>
      <c r="AU31" s="249"/>
      <c r="AV31" s="249"/>
      <c r="AW31" s="249"/>
      <c r="AX31" s="249"/>
      <c r="AY31" s="249"/>
      <c r="AZ31" s="249"/>
      <c r="BA31" s="249"/>
      <c r="BB31" s="249"/>
      <c r="BC31" s="249"/>
      <c r="BD31" s="249"/>
      <c r="BE31" s="249"/>
      <c r="BF31" s="249"/>
      <c r="BG31" s="249"/>
      <c r="BH31" s="249"/>
      <c r="BI31" s="249"/>
      <c r="BJ31" s="249"/>
      <c r="BK31" s="249"/>
      <c r="BL31" s="249"/>
      <c r="BM31" s="249"/>
      <c r="BN31" s="249"/>
      <c r="BO31" s="249"/>
    </row>
    <row r="32" spans="1:67" hidden="1">
      <c r="A32" s="270"/>
      <c r="B32" s="270"/>
      <c r="C32" s="249"/>
      <c r="D32" s="249"/>
      <c r="E32" s="249"/>
      <c r="F32" s="249"/>
      <c r="G32" s="249"/>
      <c r="H32" s="249"/>
      <c r="I32" s="249"/>
      <c r="J32" s="249"/>
      <c r="K32" s="249"/>
      <c r="L32" s="249"/>
      <c r="M32" s="249"/>
      <c r="N32" s="249"/>
      <c r="O32" s="249"/>
      <c r="P32" s="249"/>
      <c r="Q32" s="249"/>
      <c r="R32" s="249"/>
      <c r="S32" s="249"/>
      <c r="T32" s="249"/>
      <c r="U32" s="249"/>
      <c r="V32" s="249"/>
      <c r="W32" s="249"/>
      <c r="X32" s="249"/>
      <c r="Y32" s="249"/>
      <c r="Z32" s="249"/>
      <c r="AA32" s="249"/>
      <c r="AB32" s="249"/>
      <c r="AC32" s="249"/>
      <c r="AD32" s="249"/>
      <c r="AE32" s="249"/>
      <c r="AF32" s="249"/>
      <c r="AG32" s="249"/>
      <c r="AH32" s="249"/>
      <c r="AI32" s="249"/>
      <c r="AJ32" s="249"/>
      <c r="AK32" s="249"/>
      <c r="AL32" s="249"/>
      <c r="AM32" s="249"/>
      <c r="AN32" s="249"/>
      <c r="AO32" s="249"/>
      <c r="AP32" s="249"/>
      <c r="AQ32" s="249"/>
      <c r="AR32" s="249"/>
      <c r="AS32" s="249"/>
      <c r="AT32" s="249"/>
      <c r="AU32" s="249"/>
      <c r="AV32" s="249"/>
      <c r="AW32" s="249"/>
      <c r="AX32" s="249"/>
      <c r="AY32" s="249"/>
      <c r="AZ32" s="249"/>
      <c r="BA32" s="249"/>
      <c r="BB32" s="249"/>
      <c r="BC32" s="249"/>
      <c r="BD32" s="249"/>
      <c r="BE32" s="249"/>
      <c r="BF32" s="249"/>
      <c r="BG32" s="249"/>
      <c r="BH32" s="249"/>
      <c r="BI32" s="249"/>
      <c r="BJ32" s="249"/>
      <c r="BK32" s="249"/>
      <c r="BL32" s="249"/>
      <c r="BM32" s="249"/>
      <c r="BN32" s="249"/>
      <c r="BO32" s="249"/>
    </row>
    <row r="33" spans="1:67" hidden="1">
      <c r="A33" s="270"/>
      <c r="B33" s="270"/>
      <c r="C33" s="249"/>
      <c r="D33" s="249"/>
      <c r="E33" s="249"/>
      <c r="F33" s="249"/>
      <c r="G33" s="249"/>
      <c r="H33" s="249"/>
      <c r="I33" s="249"/>
      <c r="J33" s="249"/>
      <c r="K33" s="249"/>
      <c r="L33" s="249"/>
      <c r="M33" s="249"/>
      <c r="N33" s="249"/>
      <c r="O33" s="249"/>
      <c r="P33" s="249"/>
      <c r="Q33" s="249"/>
      <c r="R33" s="249"/>
      <c r="S33" s="249"/>
      <c r="T33" s="249"/>
      <c r="U33" s="249"/>
      <c r="V33" s="249"/>
      <c r="W33" s="249"/>
      <c r="X33" s="249"/>
      <c r="Y33" s="249"/>
      <c r="Z33" s="249"/>
      <c r="AA33" s="249"/>
      <c r="AB33" s="249"/>
      <c r="AC33" s="249"/>
      <c r="AD33" s="249"/>
      <c r="AE33" s="249"/>
      <c r="AF33" s="249"/>
      <c r="AG33" s="249"/>
      <c r="AH33" s="249"/>
      <c r="AI33" s="249"/>
      <c r="AJ33" s="249"/>
      <c r="AK33" s="249"/>
      <c r="AL33" s="249"/>
      <c r="AM33" s="249"/>
      <c r="AN33" s="249"/>
      <c r="AO33" s="249"/>
      <c r="AP33" s="249"/>
      <c r="AQ33" s="249"/>
      <c r="AR33" s="249"/>
      <c r="AS33" s="249"/>
      <c r="AT33" s="249"/>
      <c r="AU33" s="249"/>
      <c r="AV33" s="249"/>
      <c r="AW33" s="249"/>
      <c r="AX33" s="249"/>
      <c r="AY33" s="249"/>
      <c r="AZ33" s="249"/>
      <c r="BA33" s="249"/>
      <c r="BB33" s="249"/>
      <c r="BC33" s="249"/>
      <c r="BD33" s="249"/>
      <c r="BE33" s="249"/>
      <c r="BF33" s="249"/>
      <c r="BG33" s="249"/>
      <c r="BH33" s="249"/>
      <c r="BI33" s="249"/>
      <c r="BJ33" s="249"/>
      <c r="BK33" s="249"/>
      <c r="BL33" s="249"/>
      <c r="BM33" s="249"/>
      <c r="BN33" s="249"/>
      <c r="BO33" s="249"/>
    </row>
    <row r="34" spans="1:67" hidden="1">
      <c r="A34" s="270"/>
      <c r="B34" s="270"/>
      <c r="C34" s="249"/>
      <c r="D34" s="249"/>
      <c r="E34" s="249"/>
      <c r="F34" s="249"/>
      <c r="G34" s="249"/>
      <c r="H34" s="249"/>
      <c r="I34" s="249"/>
      <c r="J34" s="249"/>
      <c r="K34" s="249"/>
      <c r="L34" s="249"/>
      <c r="M34" s="249"/>
      <c r="N34" s="249"/>
      <c r="O34" s="249"/>
      <c r="P34" s="249"/>
      <c r="Q34" s="249"/>
      <c r="R34" s="249"/>
      <c r="S34" s="249"/>
      <c r="T34" s="249"/>
      <c r="U34" s="249"/>
      <c r="V34" s="249"/>
      <c r="W34" s="249"/>
      <c r="X34" s="249"/>
      <c r="Y34" s="249"/>
      <c r="Z34" s="249"/>
      <c r="AA34" s="249"/>
      <c r="AB34" s="249"/>
      <c r="AC34" s="249"/>
      <c r="AD34" s="249"/>
      <c r="AE34" s="249"/>
      <c r="AF34" s="249"/>
      <c r="AG34" s="249"/>
      <c r="AH34" s="249"/>
      <c r="AI34" s="249"/>
      <c r="AJ34" s="249"/>
      <c r="AK34" s="249"/>
      <c r="AL34" s="249"/>
      <c r="AM34" s="249"/>
      <c r="AN34" s="249"/>
      <c r="AO34" s="249"/>
      <c r="AP34" s="249"/>
      <c r="AQ34" s="249"/>
      <c r="AR34" s="249"/>
      <c r="AS34" s="249"/>
      <c r="AT34" s="249"/>
      <c r="AU34" s="249"/>
      <c r="AV34" s="249"/>
      <c r="AW34" s="249"/>
      <c r="AX34" s="249"/>
      <c r="AY34" s="249"/>
      <c r="AZ34" s="249"/>
      <c r="BA34" s="249"/>
      <c r="BB34" s="249"/>
      <c r="BC34" s="249"/>
      <c r="BD34" s="249"/>
      <c r="BE34" s="249"/>
      <c r="BF34" s="249"/>
      <c r="BG34" s="249"/>
      <c r="BH34" s="249"/>
      <c r="BI34" s="249"/>
      <c r="BJ34" s="249"/>
      <c r="BK34" s="249"/>
      <c r="BL34" s="249"/>
      <c r="BM34" s="249"/>
      <c r="BN34" s="249"/>
      <c r="BO34" s="249"/>
    </row>
    <row r="35" spans="1:67" hidden="1">
      <c r="A35" s="270"/>
      <c r="B35" s="270"/>
      <c r="C35" s="249"/>
      <c r="D35" s="249"/>
      <c r="E35" s="249"/>
      <c r="F35" s="249"/>
      <c r="G35" s="249"/>
      <c r="H35" s="249"/>
      <c r="I35" s="249"/>
      <c r="J35" s="249"/>
      <c r="K35" s="249"/>
      <c r="L35" s="249"/>
      <c r="M35" s="249"/>
      <c r="N35" s="249"/>
      <c r="O35" s="249"/>
      <c r="P35" s="249"/>
      <c r="Q35" s="249"/>
      <c r="R35" s="249"/>
      <c r="S35" s="249"/>
      <c r="T35" s="249"/>
      <c r="U35" s="249"/>
      <c r="V35" s="249"/>
      <c r="W35" s="249"/>
      <c r="X35" s="249"/>
      <c r="Y35" s="249"/>
      <c r="Z35" s="249"/>
      <c r="AA35" s="249"/>
      <c r="AB35" s="249"/>
      <c r="AC35" s="249"/>
      <c r="AD35" s="249"/>
      <c r="AE35" s="249"/>
      <c r="AF35" s="249"/>
      <c r="AG35" s="249"/>
      <c r="AH35" s="249"/>
      <c r="AI35" s="249"/>
      <c r="AJ35" s="249"/>
      <c r="AK35" s="249"/>
      <c r="AL35" s="249"/>
      <c r="AM35" s="249"/>
      <c r="AN35" s="249"/>
      <c r="AO35" s="249"/>
      <c r="AP35" s="249"/>
      <c r="AQ35" s="249"/>
      <c r="AR35" s="249"/>
      <c r="AS35" s="249"/>
      <c r="AT35" s="249"/>
      <c r="AU35" s="249"/>
      <c r="AV35" s="249"/>
      <c r="AW35" s="249"/>
      <c r="AX35" s="249"/>
      <c r="AY35" s="249"/>
      <c r="AZ35" s="249"/>
      <c r="BA35" s="249"/>
      <c r="BB35" s="249"/>
      <c r="BC35" s="249"/>
      <c r="BD35" s="249"/>
      <c r="BE35" s="249"/>
      <c r="BF35" s="249"/>
      <c r="BG35" s="249"/>
      <c r="BH35" s="249"/>
      <c r="BI35" s="249"/>
      <c r="BJ35" s="249"/>
      <c r="BK35" s="249"/>
      <c r="BL35" s="249"/>
      <c r="BM35" s="249"/>
      <c r="BN35" s="249"/>
      <c r="BO35" s="249"/>
    </row>
    <row r="36" spans="1:67" hidden="1">
      <c r="A36" s="270"/>
      <c r="B36" s="270"/>
      <c r="C36" s="249"/>
      <c r="D36" s="249"/>
      <c r="E36" s="249"/>
      <c r="F36" s="249"/>
      <c r="G36" s="249"/>
      <c r="H36" s="249"/>
      <c r="I36" s="249"/>
      <c r="J36" s="249"/>
      <c r="K36" s="249"/>
      <c r="L36" s="249"/>
      <c r="M36" s="249"/>
      <c r="N36" s="249"/>
      <c r="O36" s="249"/>
      <c r="P36" s="249"/>
      <c r="Q36" s="249"/>
      <c r="R36" s="249"/>
      <c r="S36" s="249"/>
      <c r="T36" s="249"/>
      <c r="U36" s="249"/>
      <c r="V36" s="249"/>
      <c r="W36" s="249"/>
      <c r="X36" s="249"/>
      <c r="Y36" s="249"/>
      <c r="Z36" s="249"/>
      <c r="AA36" s="249"/>
      <c r="AB36" s="249"/>
      <c r="AC36" s="249"/>
      <c r="AD36" s="249"/>
      <c r="AE36" s="249"/>
      <c r="AF36" s="249"/>
      <c r="AG36" s="249"/>
      <c r="AH36" s="249"/>
      <c r="AI36" s="249"/>
      <c r="AJ36" s="249"/>
      <c r="AK36" s="249"/>
      <c r="AL36" s="249"/>
      <c r="AM36" s="249"/>
      <c r="AN36" s="249"/>
      <c r="AO36" s="249"/>
      <c r="AP36" s="249"/>
      <c r="AQ36" s="249"/>
      <c r="AR36" s="249"/>
      <c r="AS36" s="249"/>
      <c r="AT36" s="249"/>
      <c r="AU36" s="249"/>
      <c r="AV36" s="249"/>
      <c r="AW36" s="249"/>
      <c r="AX36" s="249"/>
      <c r="AY36" s="249"/>
      <c r="AZ36" s="249"/>
      <c r="BA36" s="249"/>
      <c r="BB36" s="249"/>
      <c r="BC36" s="249"/>
      <c r="BD36" s="249"/>
      <c r="BE36" s="249"/>
      <c r="BF36" s="249"/>
      <c r="BG36" s="249"/>
      <c r="BH36" s="249"/>
      <c r="BI36" s="249"/>
      <c r="BJ36" s="249"/>
      <c r="BK36" s="249"/>
      <c r="BL36" s="249"/>
      <c r="BM36" s="249"/>
      <c r="BN36" s="249"/>
      <c r="BO36" s="249"/>
    </row>
    <row r="37" spans="1:67" hidden="1">
      <c r="A37" s="270"/>
      <c r="B37" s="270"/>
      <c r="C37" s="249"/>
      <c r="D37" s="249"/>
      <c r="E37" s="249"/>
      <c r="F37" s="249"/>
      <c r="G37" s="249"/>
      <c r="H37" s="249"/>
      <c r="I37" s="249"/>
      <c r="J37" s="249"/>
      <c r="K37" s="249"/>
      <c r="L37" s="249"/>
      <c r="M37" s="249"/>
      <c r="N37" s="249"/>
      <c r="O37" s="249"/>
      <c r="P37" s="249"/>
      <c r="Q37" s="249"/>
      <c r="R37" s="249"/>
      <c r="S37" s="249"/>
      <c r="T37" s="249"/>
      <c r="U37" s="249"/>
      <c r="V37" s="249"/>
      <c r="W37" s="249"/>
      <c r="X37" s="249"/>
      <c r="Y37" s="249"/>
      <c r="Z37" s="249"/>
      <c r="AA37" s="249"/>
      <c r="AB37" s="249"/>
      <c r="AC37" s="249"/>
      <c r="AD37" s="249"/>
      <c r="AE37" s="249"/>
      <c r="AF37" s="249"/>
      <c r="AG37" s="249"/>
      <c r="AH37" s="249"/>
      <c r="AI37" s="249"/>
      <c r="AJ37" s="249"/>
      <c r="AK37" s="249"/>
      <c r="AL37" s="249"/>
      <c r="AM37" s="249"/>
      <c r="AN37" s="249"/>
      <c r="AO37" s="249"/>
      <c r="AP37" s="249"/>
      <c r="AQ37" s="249"/>
      <c r="AR37" s="249"/>
      <c r="AS37" s="249"/>
      <c r="AT37" s="249"/>
      <c r="AU37" s="249"/>
      <c r="AV37" s="249"/>
      <c r="AW37" s="249"/>
      <c r="AX37" s="249"/>
      <c r="AY37" s="249"/>
      <c r="AZ37" s="249"/>
      <c r="BA37" s="249"/>
      <c r="BB37" s="249"/>
      <c r="BC37" s="249"/>
      <c r="BD37" s="249"/>
      <c r="BE37" s="249"/>
      <c r="BF37" s="249"/>
      <c r="BG37" s="249"/>
      <c r="BH37" s="249"/>
      <c r="BI37" s="249"/>
      <c r="BJ37" s="249"/>
      <c r="BK37" s="249"/>
      <c r="BL37" s="249"/>
      <c r="BM37" s="249"/>
      <c r="BN37" s="249"/>
      <c r="BO37" s="249"/>
    </row>
    <row r="38" spans="1:67" hidden="1">
      <c r="A38" s="270"/>
      <c r="B38" s="270"/>
      <c r="C38" s="249"/>
      <c r="D38" s="249"/>
      <c r="E38" s="249"/>
      <c r="F38" s="249"/>
      <c r="G38" s="249"/>
      <c r="H38" s="249"/>
      <c r="I38" s="249"/>
      <c r="J38" s="249"/>
      <c r="K38" s="249"/>
      <c r="L38" s="249"/>
      <c r="M38" s="249"/>
      <c r="N38" s="249"/>
      <c r="O38" s="249"/>
      <c r="P38" s="249"/>
      <c r="Q38" s="249"/>
      <c r="R38" s="249"/>
      <c r="S38" s="249"/>
      <c r="T38" s="249"/>
      <c r="U38" s="249"/>
      <c r="V38" s="249"/>
      <c r="W38" s="249"/>
      <c r="X38" s="249"/>
      <c r="Y38" s="249"/>
      <c r="Z38" s="249"/>
      <c r="AA38" s="249"/>
      <c r="AB38" s="249"/>
      <c r="AC38" s="249"/>
      <c r="AD38" s="249"/>
      <c r="AE38" s="249"/>
      <c r="AF38" s="249"/>
      <c r="AG38" s="249"/>
      <c r="AH38" s="249"/>
      <c r="AI38" s="249"/>
      <c r="AJ38" s="249"/>
      <c r="AK38" s="249"/>
      <c r="AL38" s="249"/>
      <c r="AM38" s="249"/>
      <c r="AN38" s="249"/>
      <c r="AO38" s="249"/>
      <c r="AP38" s="249"/>
      <c r="AQ38" s="249"/>
      <c r="AR38" s="249"/>
      <c r="AS38" s="249"/>
      <c r="AT38" s="249"/>
      <c r="AU38" s="249"/>
      <c r="AV38" s="249"/>
      <c r="AW38" s="249"/>
      <c r="AX38" s="249"/>
      <c r="AY38" s="249"/>
      <c r="AZ38" s="249"/>
      <c r="BA38" s="249"/>
      <c r="BB38" s="249"/>
      <c r="BC38" s="249"/>
      <c r="BD38" s="249"/>
      <c r="BE38" s="249"/>
      <c r="BF38" s="249"/>
      <c r="BG38" s="249"/>
      <c r="BH38" s="249"/>
      <c r="BI38" s="249"/>
      <c r="BJ38" s="249"/>
      <c r="BK38" s="249"/>
      <c r="BL38" s="249"/>
      <c r="BM38" s="249"/>
      <c r="BN38" s="249"/>
      <c r="BO38" s="249"/>
    </row>
    <row r="39" spans="1:67" hidden="1">
      <c r="A39" s="270"/>
      <c r="B39" s="270"/>
      <c r="C39" s="249"/>
      <c r="D39" s="249"/>
      <c r="E39" s="249"/>
      <c r="F39" s="249"/>
      <c r="G39" s="249"/>
      <c r="H39" s="249"/>
      <c r="I39" s="249"/>
      <c r="J39" s="249"/>
      <c r="K39" s="249"/>
      <c r="L39" s="249"/>
      <c r="M39" s="249"/>
      <c r="N39" s="249"/>
      <c r="O39" s="249"/>
      <c r="P39" s="249"/>
      <c r="Q39" s="249"/>
      <c r="R39" s="249"/>
      <c r="S39" s="249"/>
      <c r="T39" s="249"/>
      <c r="U39" s="249"/>
      <c r="V39" s="249"/>
      <c r="W39" s="249"/>
      <c r="X39" s="249"/>
      <c r="Y39" s="249"/>
      <c r="Z39" s="249"/>
      <c r="AA39" s="249"/>
      <c r="AB39" s="249"/>
      <c r="AC39" s="249"/>
      <c r="AD39" s="249"/>
      <c r="AE39" s="249"/>
      <c r="AF39" s="249"/>
      <c r="AG39" s="249"/>
      <c r="AH39" s="249"/>
      <c r="AI39" s="249"/>
      <c r="AJ39" s="249"/>
      <c r="AK39" s="249"/>
      <c r="AL39" s="249"/>
      <c r="AM39" s="249"/>
      <c r="AN39" s="249"/>
      <c r="AO39" s="249"/>
      <c r="AP39" s="249"/>
      <c r="AQ39" s="249"/>
      <c r="AR39" s="249"/>
      <c r="AS39" s="249"/>
      <c r="AT39" s="249"/>
      <c r="AU39" s="249"/>
      <c r="AV39" s="249"/>
      <c r="AW39" s="249"/>
      <c r="AX39" s="249"/>
      <c r="AY39" s="249"/>
      <c r="AZ39" s="249"/>
      <c r="BA39" s="249"/>
      <c r="BB39" s="249"/>
      <c r="BC39" s="249"/>
      <c r="BD39" s="249"/>
      <c r="BE39" s="249"/>
      <c r="BF39" s="249"/>
      <c r="BG39" s="249"/>
      <c r="BH39" s="249"/>
      <c r="BI39" s="249"/>
      <c r="BJ39" s="249"/>
      <c r="BK39" s="249"/>
      <c r="BL39" s="249"/>
      <c r="BM39" s="249"/>
      <c r="BN39" s="249"/>
      <c r="BO39" s="249"/>
    </row>
    <row r="40" spans="1:67" hidden="1">
      <c r="A40" s="270"/>
      <c r="B40" s="270"/>
      <c r="C40" s="249"/>
      <c r="D40" s="249"/>
      <c r="E40" s="249"/>
      <c r="F40" s="249"/>
      <c r="G40" s="249"/>
      <c r="H40" s="249"/>
      <c r="I40" s="249"/>
      <c r="J40" s="249"/>
      <c r="K40" s="249"/>
      <c r="L40" s="249"/>
      <c r="M40" s="249"/>
      <c r="N40" s="249"/>
      <c r="O40" s="249"/>
      <c r="P40" s="249"/>
      <c r="Q40" s="249"/>
      <c r="R40" s="249"/>
      <c r="S40" s="249"/>
      <c r="T40" s="249"/>
      <c r="U40" s="249"/>
      <c r="V40" s="249"/>
      <c r="W40" s="249"/>
      <c r="X40" s="249"/>
      <c r="Y40" s="249"/>
      <c r="Z40" s="249"/>
      <c r="AA40" s="249"/>
      <c r="AB40" s="249"/>
      <c r="AC40" s="249"/>
      <c r="AD40" s="249"/>
      <c r="AE40" s="249"/>
      <c r="AF40" s="249"/>
      <c r="AG40" s="249"/>
      <c r="AH40" s="249"/>
      <c r="AI40" s="249"/>
      <c r="AJ40" s="249"/>
      <c r="AK40" s="249"/>
      <c r="AL40" s="249"/>
      <c r="AM40" s="249"/>
      <c r="AN40" s="249"/>
      <c r="AO40" s="249"/>
      <c r="AP40" s="249"/>
      <c r="AQ40" s="249"/>
      <c r="AR40" s="249"/>
      <c r="AS40" s="249"/>
      <c r="AT40" s="249"/>
      <c r="AU40" s="249"/>
      <c r="AV40" s="249"/>
      <c r="AW40" s="249"/>
      <c r="AX40" s="249"/>
      <c r="AY40" s="249"/>
      <c r="AZ40" s="249"/>
      <c r="BA40" s="249"/>
      <c r="BB40" s="249"/>
      <c r="BC40" s="249"/>
      <c r="BD40" s="249"/>
      <c r="BE40" s="249"/>
      <c r="BF40" s="249"/>
      <c r="BG40" s="249"/>
      <c r="BH40" s="249"/>
      <c r="BI40" s="249"/>
      <c r="BJ40" s="249"/>
      <c r="BK40" s="249"/>
      <c r="BL40" s="249"/>
      <c r="BM40" s="249"/>
      <c r="BN40" s="249"/>
      <c r="BO40" s="249"/>
    </row>
    <row r="41" spans="1:67" hidden="1">
      <c r="A41" s="270"/>
      <c r="B41" s="270"/>
      <c r="C41" s="249"/>
      <c r="D41" s="249"/>
      <c r="E41" s="249"/>
      <c r="F41" s="249"/>
      <c r="G41" s="249"/>
      <c r="H41" s="249"/>
      <c r="I41" s="249"/>
      <c r="J41" s="249"/>
      <c r="K41" s="249"/>
      <c r="L41" s="249"/>
      <c r="M41" s="249"/>
      <c r="N41" s="249"/>
      <c r="O41" s="249"/>
      <c r="P41" s="249"/>
      <c r="Q41" s="249"/>
      <c r="R41" s="249"/>
      <c r="S41" s="249"/>
      <c r="T41" s="249"/>
      <c r="U41" s="249"/>
      <c r="V41" s="249"/>
      <c r="W41" s="249"/>
      <c r="X41" s="249"/>
      <c r="Y41" s="249"/>
      <c r="Z41" s="249"/>
      <c r="AA41" s="249"/>
      <c r="AB41" s="249"/>
      <c r="AC41" s="249"/>
      <c r="AD41" s="249"/>
      <c r="AE41" s="249"/>
      <c r="AF41" s="249"/>
      <c r="AG41" s="249"/>
      <c r="AH41" s="249"/>
      <c r="AI41" s="249"/>
      <c r="AJ41" s="249"/>
      <c r="AK41" s="249"/>
      <c r="AL41" s="249"/>
      <c r="AM41" s="249"/>
      <c r="AN41" s="249"/>
      <c r="AO41" s="249"/>
      <c r="AP41" s="249"/>
      <c r="AQ41" s="249"/>
      <c r="AR41" s="249"/>
      <c r="AS41" s="249"/>
      <c r="AT41" s="249"/>
      <c r="AU41" s="249"/>
      <c r="AV41" s="249"/>
      <c r="AW41" s="249"/>
      <c r="AX41" s="249"/>
      <c r="AY41" s="249"/>
      <c r="AZ41" s="249"/>
      <c r="BA41" s="249"/>
      <c r="BB41" s="249"/>
      <c r="BC41" s="249"/>
      <c r="BD41" s="249"/>
      <c r="BE41" s="249"/>
      <c r="BF41" s="249"/>
      <c r="BG41" s="249"/>
      <c r="BH41" s="249"/>
      <c r="BI41" s="249"/>
      <c r="BJ41" s="249"/>
      <c r="BK41" s="249"/>
      <c r="BL41" s="249"/>
      <c r="BM41" s="249"/>
      <c r="BN41" s="249"/>
      <c r="BO41" s="249"/>
    </row>
    <row r="42" spans="1:67" hidden="1">
      <c r="A42" s="270"/>
      <c r="B42" s="270"/>
      <c r="C42" s="249"/>
      <c r="D42" s="249"/>
      <c r="E42" s="249"/>
      <c r="F42" s="249"/>
      <c r="G42" s="249"/>
      <c r="H42" s="249"/>
      <c r="I42" s="249"/>
      <c r="J42" s="249"/>
      <c r="K42" s="249"/>
      <c r="L42" s="249"/>
      <c r="M42" s="249"/>
      <c r="N42" s="249"/>
      <c r="O42" s="249"/>
      <c r="P42" s="249"/>
      <c r="Q42" s="249"/>
      <c r="R42" s="249"/>
      <c r="S42" s="249"/>
      <c r="T42" s="249"/>
      <c r="U42" s="249"/>
      <c r="V42" s="249"/>
      <c r="W42" s="249"/>
      <c r="X42" s="249"/>
      <c r="Y42" s="249"/>
      <c r="Z42" s="249"/>
      <c r="AA42" s="249"/>
      <c r="AB42" s="249"/>
      <c r="AC42" s="249"/>
      <c r="AD42" s="249"/>
      <c r="AE42" s="249"/>
      <c r="AF42" s="249"/>
      <c r="AG42" s="249"/>
      <c r="AH42" s="249"/>
      <c r="AI42" s="249"/>
      <c r="AJ42" s="249"/>
      <c r="AK42" s="249"/>
      <c r="AL42" s="249"/>
      <c r="AM42" s="249"/>
      <c r="AN42" s="249"/>
      <c r="AO42" s="249"/>
      <c r="AP42" s="249"/>
      <c r="AQ42" s="249"/>
      <c r="AR42" s="249"/>
      <c r="AS42" s="249"/>
      <c r="AT42" s="249"/>
      <c r="AU42" s="249"/>
      <c r="AV42" s="249"/>
      <c r="AW42" s="249"/>
      <c r="AX42" s="249"/>
      <c r="AY42" s="249"/>
      <c r="AZ42" s="249"/>
      <c r="BA42" s="249"/>
      <c r="BB42" s="249"/>
      <c r="BC42" s="249"/>
      <c r="BD42" s="249"/>
      <c r="BE42" s="249"/>
      <c r="BF42" s="249"/>
      <c r="BG42" s="249"/>
      <c r="BH42" s="249"/>
      <c r="BI42" s="249"/>
      <c r="BJ42" s="249"/>
      <c r="BK42" s="249"/>
      <c r="BL42" s="249"/>
      <c r="BM42" s="249"/>
      <c r="BN42" s="249"/>
      <c r="BO42" s="249"/>
    </row>
    <row r="43" spans="1:67" hidden="1">
      <c r="A43" s="270"/>
      <c r="B43" s="270"/>
      <c r="C43" s="249"/>
      <c r="D43" s="249"/>
      <c r="E43" s="249"/>
      <c r="F43" s="249"/>
      <c r="G43" s="249"/>
      <c r="H43" s="249"/>
      <c r="I43" s="249"/>
      <c r="J43" s="249"/>
      <c r="K43" s="249"/>
      <c r="L43" s="249"/>
      <c r="M43" s="249"/>
      <c r="N43" s="249"/>
      <c r="O43" s="249"/>
      <c r="P43" s="249"/>
      <c r="Q43" s="249"/>
      <c r="R43" s="249"/>
      <c r="S43" s="249"/>
      <c r="T43" s="249"/>
      <c r="U43" s="249"/>
      <c r="V43" s="249"/>
      <c r="W43" s="249"/>
      <c r="X43" s="249"/>
      <c r="Y43" s="249"/>
      <c r="Z43" s="249"/>
      <c r="AA43" s="249"/>
      <c r="AB43" s="249"/>
      <c r="AC43" s="249"/>
      <c r="AD43" s="249"/>
      <c r="AE43" s="249"/>
      <c r="AF43" s="249"/>
      <c r="AG43" s="249"/>
      <c r="AH43" s="249"/>
      <c r="AI43" s="249"/>
      <c r="AJ43" s="249"/>
      <c r="AK43" s="249"/>
      <c r="AL43" s="249"/>
      <c r="AM43" s="249"/>
      <c r="AN43" s="249"/>
      <c r="AO43" s="249"/>
      <c r="AP43" s="249"/>
      <c r="AQ43" s="249"/>
      <c r="AR43" s="249"/>
      <c r="AS43" s="249"/>
      <c r="AT43" s="249"/>
      <c r="AU43" s="249"/>
      <c r="AV43" s="249"/>
      <c r="AW43" s="249"/>
      <c r="AX43" s="249"/>
      <c r="AY43" s="249"/>
      <c r="AZ43" s="249"/>
      <c r="BA43" s="249"/>
      <c r="BB43" s="249"/>
      <c r="BC43" s="249"/>
      <c r="BD43" s="249"/>
      <c r="BE43" s="249"/>
      <c r="BF43" s="249"/>
      <c r="BG43" s="249"/>
      <c r="BH43" s="249"/>
      <c r="BI43" s="249"/>
      <c r="BJ43" s="249"/>
      <c r="BK43" s="249"/>
      <c r="BL43" s="249"/>
      <c r="BM43" s="249"/>
      <c r="BN43" s="249"/>
      <c r="BO43" s="249"/>
    </row>
    <row r="44" spans="1:67" hidden="1">
      <c r="A44" s="270"/>
      <c r="B44" s="270"/>
      <c r="C44" s="249"/>
      <c r="D44" s="249"/>
      <c r="E44" s="249"/>
      <c r="F44" s="249"/>
      <c r="G44" s="249"/>
      <c r="H44" s="249"/>
      <c r="I44" s="249"/>
      <c r="J44" s="249"/>
      <c r="K44" s="249"/>
      <c r="L44" s="249"/>
      <c r="M44" s="249"/>
      <c r="N44" s="249"/>
      <c r="O44" s="249"/>
      <c r="P44" s="249"/>
      <c r="Q44" s="249"/>
      <c r="R44" s="249"/>
      <c r="S44" s="249"/>
      <c r="T44" s="249"/>
      <c r="U44" s="249"/>
      <c r="V44" s="249"/>
      <c r="W44" s="249"/>
      <c r="X44" s="249"/>
      <c r="Y44" s="249"/>
      <c r="Z44" s="249"/>
      <c r="AA44" s="249"/>
      <c r="AB44" s="249"/>
      <c r="AC44" s="249"/>
      <c r="AD44" s="249"/>
      <c r="AE44" s="249"/>
      <c r="AF44" s="249"/>
      <c r="AG44" s="249"/>
      <c r="AH44" s="249"/>
      <c r="AI44" s="249"/>
      <c r="AJ44" s="249"/>
      <c r="AK44" s="249"/>
      <c r="AL44" s="249"/>
      <c r="AM44" s="249"/>
      <c r="AN44" s="249"/>
      <c r="AO44" s="249"/>
      <c r="AP44" s="249"/>
      <c r="AQ44" s="249"/>
      <c r="AR44" s="249"/>
      <c r="AS44" s="249"/>
      <c r="AT44" s="249"/>
      <c r="AU44" s="249"/>
      <c r="AV44" s="249"/>
      <c r="AW44" s="249"/>
      <c r="AX44" s="249"/>
      <c r="AY44" s="249"/>
      <c r="AZ44" s="249"/>
      <c r="BA44" s="249"/>
      <c r="BB44" s="249"/>
      <c r="BC44" s="249"/>
      <c r="BD44" s="249"/>
      <c r="BE44" s="249"/>
      <c r="BF44" s="249"/>
      <c r="BG44" s="249"/>
      <c r="BH44" s="249"/>
      <c r="BI44" s="249"/>
      <c r="BJ44" s="249"/>
      <c r="BK44" s="249"/>
      <c r="BL44" s="249"/>
      <c r="BM44" s="249"/>
      <c r="BN44" s="249"/>
      <c r="BO44" s="249"/>
    </row>
    <row r="45" spans="1:67" hidden="1">
      <c r="A45" s="270"/>
      <c r="B45" s="270"/>
      <c r="C45" s="249"/>
      <c r="D45" s="249"/>
      <c r="E45" s="249"/>
      <c r="F45" s="249"/>
      <c r="G45" s="249"/>
      <c r="H45" s="249"/>
      <c r="I45" s="249"/>
      <c r="J45" s="249"/>
      <c r="K45" s="249"/>
      <c r="L45" s="249"/>
      <c r="M45" s="249"/>
      <c r="N45" s="249"/>
      <c r="O45" s="249"/>
      <c r="P45" s="249"/>
      <c r="Q45" s="249"/>
      <c r="R45" s="249"/>
      <c r="S45" s="249"/>
      <c r="T45" s="249"/>
      <c r="U45" s="249"/>
      <c r="V45" s="249"/>
      <c r="W45" s="249"/>
      <c r="X45" s="249"/>
      <c r="Y45" s="249"/>
      <c r="Z45" s="249"/>
      <c r="AA45" s="249"/>
      <c r="AB45" s="249"/>
      <c r="AC45" s="249"/>
      <c r="AD45" s="249"/>
      <c r="AE45" s="249"/>
      <c r="AF45" s="249"/>
      <c r="AG45" s="249"/>
      <c r="AH45" s="249"/>
      <c r="AI45" s="249"/>
      <c r="AJ45" s="249"/>
      <c r="AK45" s="249"/>
      <c r="AL45" s="249"/>
      <c r="AM45" s="249"/>
      <c r="AN45" s="249"/>
      <c r="AO45" s="249"/>
      <c r="AP45" s="249"/>
      <c r="AQ45" s="249"/>
      <c r="AR45" s="249"/>
      <c r="AS45" s="249"/>
      <c r="AT45" s="249"/>
      <c r="AU45" s="249"/>
      <c r="AV45" s="249"/>
      <c r="AW45" s="249"/>
      <c r="AX45" s="249"/>
      <c r="AY45" s="249"/>
      <c r="AZ45" s="249"/>
      <c r="BA45" s="249"/>
      <c r="BB45" s="249"/>
      <c r="BC45" s="249"/>
      <c r="BD45" s="249"/>
      <c r="BE45" s="249"/>
      <c r="BF45" s="249"/>
      <c r="BG45" s="249"/>
      <c r="BH45" s="249"/>
      <c r="BI45" s="249"/>
      <c r="BJ45" s="249"/>
      <c r="BK45" s="249"/>
      <c r="BL45" s="249"/>
      <c r="BM45" s="249"/>
      <c r="BN45" s="249"/>
      <c r="BO45" s="249"/>
    </row>
    <row r="46" spans="1:67" hidden="1">
      <c r="A46" s="270"/>
      <c r="B46" s="270"/>
      <c r="C46" s="249"/>
      <c r="D46" s="249"/>
      <c r="E46" s="249"/>
      <c r="F46" s="249"/>
      <c r="G46" s="249"/>
      <c r="H46" s="249"/>
      <c r="I46" s="249"/>
      <c r="J46" s="249"/>
      <c r="K46" s="249"/>
      <c r="L46" s="249"/>
      <c r="M46" s="249"/>
      <c r="N46" s="249"/>
      <c r="O46" s="249"/>
      <c r="P46" s="249"/>
      <c r="Q46" s="249"/>
      <c r="R46" s="249"/>
      <c r="S46" s="249"/>
      <c r="T46" s="249"/>
      <c r="U46" s="249"/>
      <c r="V46" s="249"/>
      <c r="W46" s="249"/>
      <c r="X46" s="249"/>
      <c r="Y46" s="249"/>
      <c r="Z46" s="249"/>
      <c r="AA46" s="249"/>
      <c r="AB46" s="249"/>
      <c r="AC46" s="249"/>
      <c r="AD46" s="249"/>
      <c r="AE46" s="249"/>
      <c r="AF46" s="249"/>
      <c r="AG46" s="249"/>
      <c r="AH46" s="249"/>
      <c r="AI46" s="249"/>
      <c r="AJ46" s="249"/>
      <c r="AK46" s="249"/>
      <c r="AL46" s="249"/>
      <c r="AM46" s="249"/>
      <c r="AN46" s="249"/>
      <c r="AO46" s="249"/>
      <c r="AP46" s="249"/>
      <c r="AQ46" s="249"/>
      <c r="AR46" s="249"/>
      <c r="AS46" s="249"/>
      <c r="AT46" s="249"/>
      <c r="AU46" s="249"/>
      <c r="AV46" s="249"/>
      <c r="AW46" s="249"/>
      <c r="AX46" s="249"/>
      <c r="AY46" s="249"/>
      <c r="AZ46" s="249"/>
      <c r="BA46" s="249"/>
      <c r="BB46" s="249"/>
      <c r="BC46" s="249"/>
      <c r="BD46" s="249"/>
      <c r="BE46" s="249"/>
      <c r="BF46" s="249"/>
      <c r="BG46" s="249"/>
      <c r="BH46" s="249"/>
      <c r="BI46" s="249"/>
      <c r="BJ46" s="249"/>
      <c r="BK46" s="249"/>
      <c r="BL46" s="249"/>
      <c r="BM46" s="249"/>
      <c r="BN46" s="249"/>
      <c r="BO46" s="249"/>
    </row>
    <row r="47" spans="1:67" hidden="1">
      <c r="A47" s="270"/>
      <c r="B47" s="270"/>
      <c r="C47" s="249"/>
      <c r="D47" s="249"/>
      <c r="E47" s="249"/>
      <c r="F47" s="249"/>
      <c r="G47" s="249"/>
      <c r="H47" s="249"/>
      <c r="I47" s="249"/>
      <c r="J47" s="249"/>
      <c r="K47" s="249"/>
      <c r="L47" s="249"/>
      <c r="M47" s="249"/>
      <c r="N47" s="249"/>
      <c r="O47" s="249"/>
      <c r="P47" s="249"/>
      <c r="Q47" s="249"/>
      <c r="R47" s="249"/>
      <c r="S47" s="249"/>
      <c r="T47" s="249"/>
      <c r="U47" s="249"/>
      <c r="V47" s="249"/>
      <c r="W47" s="249"/>
      <c r="X47" s="249"/>
      <c r="Y47" s="249"/>
      <c r="Z47" s="249"/>
      <c r="AA47" s="249"/>
      <c r="AB47" s="249"/>
      <c r="AC47" s="249"/>
      <c r="AD47" s="249"/>
      <c r="AE47" s="249"/>
      <c r="AF47" s="249"/>
      <c r="AG47" s="249"/>
      <c r="AH47" s="249"/>
      <c r="AI47" s="249"/>
      <c r="AJ47" s="249"/>
      <c r="AK47" s="249"/>
      <c r="AL47" s="249"/>
      <c r="AM47" s="249"/>
      <c r="AN47" s="249"/>
      <c r="AO47" s="249"/>
      <c r="AP47" s="249"/>
      <c r="AQ47" s="249"/>
      <c r="AR47" s="249"/>
      <c r="AS47" s="249"/>
      <c r="AT47" s="249"/>
      <c r="AU47" s="249"/>
      <c r="AV47" s="249"/>
      <c r="AW47" s="249"/>
      <c r="AX47" s="249"/>
      <c r="AY47" s="249"/>
      <c r="AZ47" s="249"/>
      <c r="BA47" s="249"/>
      <c r="BB47" s="249"/>
      <c r="BC47" s="249"/>
      <c r="BD47" s="249"/>
      <c r="BE47" s="249"/>
      <c r="BF47" s="249"/>
      <c r="BG47" s="249"/>
      <c r="BH47" s="249"/>
      <c r="BI47" s="249"/>
      <c r="BJ47" s="249"/>
      <c r="BK47" s="249"/>
      <c r="BL47" s="249"/>
      <c r="BM47" s="249"/>
      <c r="BN47" s="249"/>
      <c r="BO47" s="249"/>
    </row>
    <row r="48" spans="1:67" hidden="1">
      <c r="A48" s="270"/>
      <c r="B48" s="270"/>
      <c r="C48" s="249"/>
      <c r="D48" s="249"/>
      <c r="E48" s="249"/>
      <c r="F48" s="249"/>
      <c r="G48" s="249"/>
      <c r="H48" s="249"/>
      <c r="I48" s="249"/>
      <c r="J48" s="249"/>
      <c r="K48" s="249"/>
      <c r="L48" s="249"/>
      <c r="M48" s="249"/>
      <c r="N48" s="249"/>
      <c r="O48" s="249"/>
      <c r="P48" s="249"/>
      <c r="Q48" s="249"/>
      <c r="R48" s="249"/>
      <c r="S48" s="249"/>
      <c r="T48" s="249"/>
      <c r="U48" s="249"/>
      <c r="V48" s="249"/>
      <c r="W48" s="249"/>
      <c r="X48" s="249"/>
      <c r="Y48" s="249"/>
      <c r="Z48" s="249"/>
      <c r="AA48" s="249"/>
      <c r="AB48" s="249"/>
      <c r="AC48" s="249"/>
      <c r="AD48" s="249"/>
      <c r="AE48" s="249"/>
      <c r="AF48" s="249"/>
      <c r="AG48" s="249"/>
      <c r="AH48" s="249"/>
      <c r="AI48" s="249"/>
      <c r="AJ48" s="249"/>
      <c r="AK48" s="249"/>
      <c r="AL48" s="249"/>
      <c r="AM48" s="249"/>
      <c r="AN48" s="249"/>
      <c r="AO48" s="249"/>
      <c r="AP48" s="249"/>
      <c r="AQ48" s="249"/>
      <c r="AR48" s="249"/>
      <c r="AS48" s="249"/>
      <c r="AT48" s="249"/>
      <c r="AU48" s="249"/>
      <c r="AV48" s="249"/>
      <c r="AW48" s="249"/>
      <c r="AX48" s="249"/>
      <c r="AY48" s="249"/>
      <c r="AZ48" s="249"/>
      <c r="BA48" s="249"/>
      <c r="BB48" s="249"/>
      <c r="BC48" s="249"/>
      <c r="BD48" s="249"/>
      <c r="BE48" s="249"/>
      <c r="BF48" s="249"/>
      <c r="BG48" s="249"/>
      <c r="BH48" s="249"/>
      <c r="BI48" s="249"/>
      <c r="BJ48" s="249"/>
      <c r="BK48" s="249"/>
      <c r="BL48" s="249"/>
      <c r="BM48" s="249"/>
      <c r="BN48" s="249"/>
      <c r="BO48" s="249"/>
    </row>
    <row r="49" spans="1:67" hidden="1">
      <c r="A49" s="270"/>
      <c r="B49" s="270"/>
      <c r="C49" s="249"/>
      <c r="D49" s="249"/>
      <c r="E49" s="249"/>
      <c r="F49" s="249"/>
      <c r="G49" s="249"/>
      <c r="H49" s="249"/>
      <c r="I49" s="249"/>
      <c r="J49" s="249"/>
      <c r="K49" s="249"/>
      <c r="L49" s="249"/>
      <c r="M49" s="249"/>
      <c r="N49" s="249"/>
      <c r="O49" s="249"/>
      <c r="P49" s="249"/>
      <c r="Q49" s="249"/>
      <c r="R49" s="249"/>
      <c r="S49" s="249"/>
      <c r="T49" s="249"/>
      <c r="U49" s="249"/>
      <c r="V49" s="249"/>
      <c r="W49" s="249"/>
      <c r="X49" s="249"/>
      <c r="Y49" s="249"/>
      <c r="Z49" s="249"/>
      <c r="AA49" s="249"/>
      <c r="AB49" s="249"/>
      <c r="AC49" s="249"/>
      <c r="AD49" s="249"/>
      <c r="AE49" s="249"/>
      <c r="AF49" s="249"/>
      <c r="AG49" s="249"/>
      <c r="AH49" s="249"/>
      <c r="AI49" s="249"/>
      <c r="AJ49" s="249"/>
      <c r="AK49" s="249"/>
      <c r="AL49" s="249"/>
      <c r="AM49" s="249"/>
      <c r="AN49" s="249"/>
      <c r="AO49" s="249"/>
      <c r="AP49" s="249"/>
      <c r="AQ49" s="249"/>
      <c r="AR49" s="249"/>
      <c r="AS49" s="249"/>
      <c r="AT49" s="249"/>
      <c r="AU49" s="249"/>
      <c r="AV49" s="249"/>
      <c r="AW49" s="249"/>
      <c r="AX49" s="249"/>
      <c r="AY49" s="249"/>
      <c r="AZ49" s="249"/>
      <c r="BA49" s="249"/>
      <c r="BB49" s="249"/>
      <c r="BC49" s="249"/>
      <c r="BD49" s="249"/>
      <c r="BE49" s="249"/>
      <c r="BF49" s="249"/>
      <c r="BG49" s="249"/>
      <c r="BH49" s="249"/>
      <c r="BI49" s="249"/>
      <c r="BJ49" s="249"/>
      <c r="BK49" s="249"/>
      <c r="BL49" s="249"/>
      <c r="BM49" s="249"/>
      <c r="BN49" s="249"/>
      <c r="BO49" s="249"/>
    </row>
    <row r="50" spans="1:67" hidden="1">
      <c r="A50" s="270"/>
      <c r="B50" s="270"/>
      <c r="C50" s="249"/>
      <c r="D50" s="249"/>
      <c r="E50" s="249"/>
      <c r="F50" s="249"/>
      <c r="G50" s="249"/>
      <c r="H50" s="249"/>
      <c r="I50" s="249"/>
      <c r="J50" s="249"/>
      <c r="K50" s="249"/>
      <c r="L50" s="249"/>
      <c r="M50" s="249"/>
      <c r="N50" s="249"/>
      <c r="O50" s="249"/>
      <c r="P50" s="249"/>
      <c r="Q50" s="249"/>
      <c r="R50" s="249"/>
      <c r="S50" s="249"/>
      <c r="T50" s="249"/>
      <c r="U50" s="249"/>
      <c r="V50" s="249"/>
      <c r="W50" s="249"/>
      <c r="X50" s="249"/>
      <c r="Y50" s="249"/>
      <c r="Z50" s="249"/>
      <c r="AA50" s="249"/>
      <c r="AB50" s="249"/>
      <c r="AC50" s="249"/>
      <c r="AD50" s="249"/>
      <c r="AE50" s="249"/>
      <c r="AF50" s="249"/>
      <c r="AG50" s="249"/>
      <c r="AH50" s="249"/>
      <c r="AI50" s="249"/>
      <c r="AJ50" s="249"/>
      <c r="AK50" s="249"/>
      <c r="AL50" s="249"/>
      <c r="AM50" s="249"/>
      <c r="AN50" s="249"/>
      <c r="AO50" s="249"/>
      <c r="AP50" s="249"/>
      <c r="AQ50" s="249"/>
      <c r="AR50" s="249"/>
      <c r="AS50" s="249"/>
      <c r="AT50" s="249"/>
      <c r="AU50" s="249"/>
      <c r="AV50" s="249"/>
      <c r="AW50" s="249"/>
      <c r="AX50" s="249"/>
      <c r="AY50" s="249"/>
      <c r="AZ50" s="249"/>
      <c r="BA50" s="249"/>
      <c r="BB50" s="249"/>
      <c r="BC50" s="249"/>
      <c r="BD50" s="249"/>
      <c r="BE50" s="249"/>
      <c r="BF50" s="249"/>
      <c r="BG50" s="249"/>
      <c r="BH50" s="249"/>
      <c r="BI50" s="249"/>
      <c r="BJ50" s="249"/>
      <c r="BK50" s="249"/>
      <c r="BL50" s="249"/>
      <c r="BM50" s="249"/>
      <c r="BN50" s="249"/>
      <c r="BO50" s="249"/>
    </row>
    <row r="51" spans="1:67" hidden="1">
      <c r="A51" s="270"/>
      <c r="B51" s="270"/>
      <c r="C51" s="249"/>
      <c r="D51" s="249"/>
      <c r="E51" s="249"/>
      <c r="F51" s="249"/>
      <c r="G51" s="249"/>
      <c r="H51" s="249"/>
      <c r="I51" s="249"/>
      <c r="J51" s="249"/>
      <c r="K51" s="249"/>
      <c r="L51" s="249"/>
      <c r="M51" s="249"/>
      <c r="N51" s="249"/>
      <c r="O51" s="249"/>
      <c r="P51" s="249"/>
      <c r="Q51" s="249"/>
      <c r="R51" s="249"/>
      <c r="S51" s="249"/>
      <c r="T51" s="249"/>
      <c r="U51" s="249"/>
      <c r="V51" s="249"/>
      <c r="W51" s="249"/>
      <c r="X51" s="249"/>
      <c r="Y51" s="249"/>
      <c r="Z51" s="249"/>
      <c r="AA51" s="249"/>
      <c r="AB51" s="249"/>
      <c r="AC51" s="249"/>
      <c r="AD51" s="249"/>
      <c r="AE51" s="249"/>
      <c r="AF51" s="249"/>
      <c r="AG51" s="249"/>
      <c r="AH51" s="249"/>
      <c r="AI51" s="249"/>
      <c r="AJ51" s="249"/>
      <c r="AK51" s="249"/>
      <c r="AL51" s="249"/>
      <c r="AM51" s="249"/>
      <c r="AN51" s="249"/>
      <c r="AO51" s="249"/>
      <c r="AP51" s="249"/>
      <c r="AQ51" s="249"/>
      <c r="AR51" s="249"/>
      <c r="AS51" s="249"/>
      <c r="AT51" s="249"/>
      <c r="AU51" s="249"/>
      <c r="AV51" s="249"/>
      <c r="AW51" s="249"/>
      <c r="AX51" s="249"/>
      <c r="AY51" s="249"/>
      <c r="AZ51" s="249"/>
      <c r="BA51" s="249"/>
      <c r="BB51" s="249"/>
      <c r="BC51" s="249"/>
      <c r="BD51" s="249"/>
      <c r="BE51" s="249"/>
      <c r="BF51" s="249"/>
      <c r="BG51" s="249"/>
      <c r="BH51" s="249"/>
      <c r="BI51" s="249"/>
      <c r="BJ51" s="249"/>
      <c r="BK51" s="249"/>
      <c r="BL51" s="249"/>
      <c r="BM51" s="249"/>
      <c r="BN51" s="249"/>
      <c r="BO51" s="249"/>
    </row>
    <row r="52" spans="1:67" hidden="1">
      <c r="A52" s="270"/>
      <c r="B52" s="270"/>
      <c r="C52" s="249"/>
      <c r="D52" s="249"/>
      <c r="E52" s="249"/>
      <c r="F52" s="249"/>
      <c r="G52" s="249"/>
      <c r="H52" s="249"/>
      <c r="I52" s="249"/>
      <c r="J52" s="249"/>
      <c r="K52" s="249"/>
      <c r="L52" s="249"/>
      <c r="M52" s="249"/>
      <c r="N52" s="249"/>
      <c r="O52" s="249"/>
      <c r="P52" s="249"/>
      <c r="Q52" s="249"/>
      <c r="R52" s="249"/>
      <c r="S52" s="249"/>
      <c r="T52" s="249"/>
      <c r="U52" s="249"/>
      <c r="V52" s="249"/>
      <c r="W52" s="249"/>
      <c r="X52" s="249"/>
      <c r="Y52" s="249"/>
      <c r="Z52" s="249"/>
      <c r="AA52" s="249"/>
      <c r="AB52" s="249"/>
      <c r="AC52" s="249"/>
      <c r="AD52" s="249"/>
      <c r="AE52" s="249"/>
      <c r="AF52" s="249"/>
      <c r="AG52" s="249"/>
      <c r="AH52" s="249"/>
      <c r="AI52" s="249"/>
      <c r="AJ52" s="249"/>
      <c r="AK52" s="249"/>
      <c r="AL52" s="249"/>
      <c r="AM52" s="249"/>
      <c r="AN52" s="249"/>
      <c r="AO52" s="249"/>
      <c r="AP52" s="249"/>
      <c r="AQ52" s="249"/>
      <c r="AR52" s="249"/>
      <c r="AS52" s="249"/>
      <c r="AT52" s="249"/>
      <c r="AU52" s="249"/>
      <c r="AV52" s="249"/>
      <c r="AW52" s="249"/>
      <c r="AX52" s="249"/>
      <c r="AY52" s="249"/>
      <c r="AZ52" s="249"/>
      <c r="BA52" s="249"/>
      <c r="BB52" s="249"/>
      <c r="BC52" s="249"/>
      <c r="BD52" s="249"/>
      <c r="BE52" s="249"/>
      <c r="BF52" s="249"/>
      <c r="BG52" s="249"/>
      <c r="BH52" s="249"/>
      <c r="BI52" s="249"/>
      <c r="BJ52" s="249"/>
      <c r="BK52" s="249"/>
      <c r="BL52" s="249"/>
      <c r="BM52" s="249"/>
      <c r="BN52" s="249"/>
      <c r="BO52" s="249"/>
    </row>
    <row r="53" spans="1:67" hidden="1">
      <c r="A53" s="270"/>
      <c r="B53" s="270"/>
      <c r="C53" s="249"/>
      <c r="D53" s="249"/>
      <c r="E53" s="249"/>
      <c r="F53" s="249"/>
      <c r="G53" s="249"/>
      <c r="H53" s="249"/>
      <c r="I53" s="249"/>
      <c r="J53" s="249"/>
      <c r="K53" s="249"/>
      <c r="L53" s="249"/>
      <c r="M53" s="249"/>
      <c r="N53" s="249"/>
      <c r="O53" s="249"/>
      <c r="P53" s="249"/>
      <c r="Q53" s="249"/>
      <c r="R53" s="249"/>
      <c r="S53" s="249"/>
      <c r="T53" s="249"/>
      <c r="U53" s="249"/>
      <c r="V53" s="249"/>
      <c r="W53" s="249"/>
      <c r="X53" s="249"/>
      <c r="Y53" s="249"/>
      <c r="Z53" s="249"/>
      <c r="AA53" s="249"/>
      <c r="AB53" s="249"/>
      <c r="AC53" s="249"/>
      <c r="AD53" s="249"/>
      <c r="AE53" s="249"/>
      <c r="AF53" s="249"/>
      <c r="AG53" s="249"/>
      <c r="AH53" s="249"/>
      <c r="AI53" s="249"/>
      <c r="AJ53" s="249"/>
      <c r="AK53" s="249"/>
      <c r="AL53" s="249"/>
      <c r="AM53" s="249"/>
      <c r="AN53" s="249"/>
      <c r="AO53" s="249"/>
      <c r="AP53" s="249"/>
      <c r="AQ53" s="249"/>
      <c r="AR53" s="249"/>
      <c r="AS53" s="249"/>
      <c r="AT53" s="249"/>
      <c r="AU53" s="249"/>
      <c r="AV53" s="249"/>
      <c r="AW53" s="249"/>
      <c r="AX53" s="249"/>
      <c r="AY53" s="249"/>
      <c r="AZ53" s="249"/>
      <c r="BA53" s="249"/>
      <c r="BB53" s="249"/>
      <c r="BC53" s="249"/>
      <c r="BD53" s="249"/>
      <c r="BE53" s="249"/>
      <c r="BF53" s="249"/>
      <c r="BG53" s="249"/>
      <c r="BH53" s="249"/>
      <c r="BI53" s="249"/>
      <c r="BJ53" s="249"/>
      <c r="BK53" s="249"/>
      <c r="BL53" s="249"/>
      <c r="BM53" s="249"/>
      <c r="BN53" s="249"/>
      <c r="BO53" s="249"/>
    </row>
    <row r="54" spans="1:67" hidden="1">
      <c r="A54" s="270"/>
      <c r="B54" s="270"/>
      <c r="C54" s="249"/>
      <c r="D54" s="249"/>
      <c r="E54" s="249"/>
      <c r="F54" s="249"/>
      <c r="G54" s="249"/>
      <c r="H54" s="249"/>
      <c r="I54" s="249"/>
      <c r="J54" s="249"/>
      <c r="K54" s="249"/>
      <c r="L54" s="249"/>
      <c r="M54" s="249"/>
      <c r="N54" s="249"/>
      <c r="O54" s="249"/>
      <c r="P54" s="249"/>
      <c r="Q54" s="249"/>
      <c r="R54" s="249"/>
      <c r="S54" s="249"/>
      <c r="T54" s="249"/>
      <c r="U54" s="249"/>
      <c r="V54" s="249"/>
      <c r="W54" s="249"/>
      <c r="X54" s="249"/>
      <c r="Y54" s="249"/>
      <c r="Z54" s="249"/>
      <c r="AA54" s="249"/>
      <c r="AB54" s="249"/>
      <c r="AC54" s="249"/>
      <c r="AD54" s="249"/>
      <c r="AE54" s="249"/>
      <c r="AF54" s="249"/>
      <c r="AG54" s="249"/>
      <c r="AH54" s="249"/>
      <c r="AI54" s="249"/>
      <c r="AJ54" s="249"/>
      <c r="AK54" s="249"/>
      <c r="AL54" s="249"/>
      <c r="AM54" s="249"/>
      <c r="AN54" s="249"/>
      <c r="AO54" s="249"/>
      <c r="AP54" s="249"/>
      <c r="AQ54" s="249"/>
      <c r="AR54" s="249"/>
      <c r="AS54" s="249"/>
      <c r="AT54" s="249"/>
      <c r="AU54" s="249"/>
      <c r="AV54" s="249"/>
      <c r="AW54" s="249"/>
      <c r="AX54" s="249"/>
      <c r="AY54" s="249"/>
      <c r="AZ54" s="249"/>
      <c r="BA54" s="249"/>
      <c r="BB54" s="249"/>
      <c r="BC54" s="249"/>
      <c r="BD54" s="249"/>
      <c r="BE54" s="249"/>
      <c r="BF54" s="249"/>
      <c r="BG54" s="249"/>
      <c r="BH54" s="249"/>
      <c r="BI54" s="249"/>
      <c r="BJ54" s="249"/>
      <c r="BK54" s="249"/>
      <c r="BL54" s="249"/>
      <c r="BM54" s="249"/>
      <c r="BN54" s="249"/>
      <c r="BO54" s="249"/>
    </row>
    <row r="55" spans="1:67" hidden="1">
      <c r="A55" s="270"/>
      <c r="B55" s="270"/>
      <c r="C55" s="249"/>
      <c r="D55" s="249"/>
      <c r="E55" s="249"/>
      <c r="F55" s="249"/>
      <c r="G55" s="249"/>
      <c r="H55" s="249"/>
      <c r="I55" s="249"/>
      <c r="J55" s="249"/>
      <c r="K55" s="249"/>
      <c r="L55" s="249"/>
      <c r="M55" s="249"/>
      <c r="N55" s="249"/>
      <c r="O55" s="249"/>
      <c r="P55" s="249"/>
      <c r="Q55" s="249"/>
      <c r="R55" s="249"/>
      <c r="S55" s="249"/>
      <c r="T55" s="249"/>
      <c r="U55" s="249"/>
      <c r="V55" s="249"/>
      <c r="W55" s="249"/>
      <c r="X55" s="249"/>
      <c r="Y55" s="249"/>
      <c r="Z55" s="249"/>
      <c r="AA55" s="249"/>
      <c r="AB55" s="249"/>
      <c r="AC55" s="249"/>
      <c r="AD55" s="249"/>
      <c r="AE55" s="249"/>
      <c r="AF55" s="249"/>
      <c r="AG55" s="249"/>
      <c r="AH55" s="249"/>
      <c r="AI55" s="249"/>
      <c r="AJ55" s="249"/>
      <c r="AK55" s="249"/>
      <c r="AL55" s="249"/>
      <c r="AM55" s="249"/>
      <c r="AN55" s="249"/>
      <c r="AO55" s="249"/>
      <c r="AP55" s="249"/>
      <c r="AQ55" s="249"/>
      <c r="AR55" s="249"/>
      <c r="AS55" s="249"/>
      <c r="AT55" s="249"/>
      <c r="AU55" s="249"/>
      <c r="AV55" s="249"/>
      <c r="AW55" s="249"/>
      <c r="AX55" s="249"/>
      <c r="AY55" s="249"/>
      <c r="AZ55" s="249"/>
      <c r="BA55" s="249"/>
      <c r="BB55" s="249"/>
      <c r="BC55" s="249"/>
      <c r="BD55" s="249"/>
      <c r="BE55" s="249"/>
      <c r="BF55" s="249"/>
      <c r="BG55" s="249"/>
      <c r="BH55" s="249"/>
      <c r="BI55" s="249"/>
      <c r="BJ55" s="249"/>
      <c r="BK55" s="249"/>
      <c r="BL55" s="249"/>
      <c r="BM55" s="249"/>
      <c r="BN55" s="249"/>
      <c r="BO55" s="249"/>
    </row>
    <row r="56" spans="1:67" hidden="1">
      <c r="A56" s="270"/>
      <c r="B56" s="270"/>
      <c r="C56" s="249"/>
      <c r="D56" s="249"/>
      <c r="E56" s="249"/>
      <c r="F56" s="249"/>
      <c r="G56" s="249"/>
      <c r="H56" s="249"/>
      <c r="I56" s="249"/>
      <c r="J56" s="249"/>
      <c r="K56" s="249"/>
      <c r="L56" s="249"/>
      <c r="M56" s="249"/>
      <c r="N56" s="249"/>
      <c r="O56" s="249"/>
      <c r="P56" s="249"/>
      <c r="Q56" s="249"/>
      <c r="R56" s="249"/>
      <c r="S56" s="249"/>
      <c r="T56" s="249"/>
      <c r="U56" s="249"/>
      <c r="V56" s="249"/>
      <c r="W56" s="249"/>
      <c r="X56" s="249"/>
      <c r="Y56" s="249"/>
      <c r="Z56" s="249"/>
      <c r="AA56" s="249"/>
      <c r="AB56" s="249"/>
      <c r="AC56" s="249"/>
      <c r="AD56" s="249"/>
      <c r="AE56" s="249"/>
      <c r="AF56" s="249"/>
      <c r="AG56" s="249"/>
      <c r="AH56" s="249"/>
      <c r="AI56" s="249"/>
      <c r="AJ56" s="249"/>
      <c r="AK56" s="249"/>
      <c r="AL56" s="249"/>
      <c r="AM56" s="249"/>
      <c r="AN56" s="249"/>
      <c r="AO56" s="249"/>
      <c r="AP56" s="249"/>
      <c r="AQ56" s="249"/>
      <c r="AR56" s="249"/>
      <c r="AS56" s="249"/>
      <c r="AT56" s="249"/>
      <c r="AU56" s="249"/>
      <c r="AV56" s="249"/>
      <c r="AW56" s="249"/>
      <c r="AX56" s="249"/>
      <c r="AY56" s="249"/>
      <c r="AZ56" s="249"/>
      <c r="BA56" s="249"/>
      <c r="BB56" s="249"/>
      <c r="BC56" s="249"/>
      <c r="BD56" s="249"/>
      <c r="BE56" s="249"/>
      <c r="BF56" s="249"/>
      <c r="BG56" s="249"/>
      <c r="BH56" s="249"/>
      <c r="BI56" s="249"/>
      <c r="BJ56" s="249"/>
      <c r="BK56" s="249"/>
      <c r="BL56" s="249"/>
      <c r="BM56" s="249"/>
      <c r="BN56" s="249"/>
      <c r="BO56" s="249"/>
    </row>
    <row r="57" spans="1:67" hidden="1">
      <c r="A57" s="270"/>
      <c r="B57" s="270"/>
      <c r="C57" s="249"/>
      <c r="D57" s="249"/>
      <c r="E57" s="249"/>
      <c r="F57" s="249"/>
      <c r="G57" s="249"/>
      <c r="H57" s="249"/>
      <c r="I57" s="249"/>
      <c r="J57" s="249"/>
      <c r="K57" s="249"/>
      <c r="L57" s="249"/>
      <c r="M57" s="249"/>
      <c r="N57" s="249"/>
      <c r="O57" s="249"/>
      <c r="P57" s="249"/>
      <c r="Q57" s="249"/>
      <c r="R57" s="249"/>
      <c r="S57" s="249"/>
      <c r="T57" s="249"/>
      <c r="U57" s="249"/>
      <c r="V57" s="249"/>
      <c r="W57" s="249"/>
      <c r="X57" s="249"/>
      <c r="Y57" s="249"/>
      <c r="Z57" s="249"/>
      <c r="AA57" s="249"/>
      <c r="AB57" s="249"/>
      <c r="AC57" s="249"/>
      <c r="AD57" s="249"/>
      <c r="AE57" s="249"/>
      <c r="AF57" s="249"/>
      <c r="AG57" s="249"/>
      <c r="AH57" s="249"/>
      <c r="AI57" s="249"/>
      <c r="AJ57" s="249"/>
      <c r="AK57" s="249"/>
      <c r="AL57" s="249"/>
      <c r="AM57" s="249"/>
      <c r="AN57" s="249"/>
      <c r="AO57" s="249"/>
      <c r="AP57" s="249"/>
      <c r="AQ57" s="249"/>
      <c r="AR57" s="249"/>
      <c r="AS57" s="249"/>
      <c r="AT57" s="249"/>
      <c r="AU57" s="249"/>
      <c r="AV57" s="249"/>
      <c r="AW57" s="249"/>
      <c r="AX57" s="249"/>
      <c r="AY57" s="249"/>
      <c r="AZ57" s="249"/>
      <c r="BA57" s="249"/>
      <c r="BB57" s="249"/>
      <c r="BC57" s="249"/>
      <c r="BD57" s="249"/>
      <c r="BE57" s="249"/>
      <c r="BF57" s="249"/>
      <c r="BG57" s="249"/>
      <c r="BH57" s="249"/>
      <c r="BI57" s="249"/>
      <c r="BJ57" s="249"/>
      <c r="BK57" s="249"/>
      <c r="BL57" s="249"/>
      <c r="BM57" s="249"/>
      <c r="BN57" s="249"/>
      <c r="BO57" s="249"/>
    </row>
    <row r="58" spans="1:67" hidden="1">
      <c r="A58" s="270"/>
      <c r="B58" s="270"/>
      <c r="C58" s="249"/>
      <c r="D58" s="249"/>
      <c r="E58" s="249"/>
      <c r="F58" s="249"/>
      <c r="G58" s="249"/>
      <c r="H58" s="249"/>
      <c r="I58" s="249"/>
      <c r="J58" s="249"/>
      <c r="K58" s="249"/>
      <c r="L58" s="249"/>
      <c r="M58" s="249"/>
      <c r="N58" s="249"/>
      <c r="O58" s="249"/>
      <c r="P58" s="249"/>
      <c r="Q58" s="249"/>
      <c r="R58" s="249"/>
      <c r="S58" s="249"/>
      <c r="T58" s="249"/>
      <c r="U58" s="249"/>
      <c r="V58" s="249"/>
      <c r="W58" s="249"/>
      <c r="X58" s="249"/>
      <c r="Y58" s="249"/>
      <c r="Z58" s="249"/>
      <c r="AA58" s="249"/>
      <c r="AB58" s="249"/>
      <c r="AC58" s="249"/>
      <c r="AD58" s="249"/>
      <c r="AE58" s="249"/>
      <c r="AF58" s="249"/>
      <c r="AG58" s="249"/>
      <c r="AH58" s="249"/>
      <c r="AI58" s="249"/>
      <c r="AJ58" s="249"/>
      <c r="AK58" s="249"/>
      <c r="AL58" s="249"/>
      <c r="AM58" s="249"/>
      <c r="AN58" s="249"/>
      <c r="AO58" s="249"/>
      <c r="AP58" s="249"/>
      <c r="AQ58" s="249"/>
      <c r="AR58" s="249"/>
      <c r="AS58" s="249"/>
      <c r="AT58" s="249"/>
      <c r="AU58" s="249"/>
      <c r="AV58" s="249"/>
      <c r="AW58" s="249"/>
      <c r="AX58" s="249"/>
      <c r="AY58" s="249"/>
      <c r="AZ58" s="249"/>
      <c r="BA58" s="249"/>
      <c r="BB58" s="249"/>
      <c r="BC58" s="249"/>
      <c r="BD58" s="249"/>
      <c r="BE58" s="249"/>
      <c r="BF58" s="249"/>
      <c r="BG58" s="249"/>
      <c r="BH58" s="249"/>
      <c r="BI58" s="249"/>
      <c r="BJ58" s="249"/>
      <c r="BK58" s="249"/>
      <c r="BL58" s="249"/>
      <c r="BM58" s="249"/>
      <c r="BN58" s="249"/>
      <c r="BO58" s="249"/>
    </row>
    <row r="59" spans="1:67" hidden="1">
      <c r="A59" s="270"/>
      <c r="B59" s="270"/>
      <c r="C59" s="249"/>
      <c r="D59" s="249"/>
      <c r="E59" s="249"/>
      <c r="F59" s="249"/>
      <c r="G59" s="249"/>
      <c r="H59" s="249"/>
      <c r="I59" s="249"/>
      <c r="J59" s="249"/>
      <c r="K59" s="249"/>
      <c r="L59" s="249"/>
      <c r="M59" s="249"/>
      <c r="N59" s="249"/>
      <c r="O59" s="249"/>
      <c r="P59" s="249"/>
      <c r="Q59" s="249"/>
      <c r="R59" s="249"/>
      <c r="S59" s="249"/>
      <c r="T59" s="249"/>
      <c r="U59" s="249"/>
      <c r="V59" s="249"/>
      <c r="W59" s="249"/>
      <c r="X59" s="249"/>
      <c r="Y59" s="249"/>
      <c r="Z59" s="249"/>
      <c r="AA59" s="249"/>
      <c r="AB59" s="249"/>
      <c r="AC59" s="249"/>
      <c r="AD59" s="249"/>
      <c r="AE59" s="249"/>
      <c r="AF59" s="249"/>
      <c r="AG59" s="249"/>
      <c r="AH59" s="249"/>
      <c r="AI59" s="249"/>
      <c r="AJ59" s="249"/>
      <c r="AK59" s="249"/>
      <c r="AL59" s="249"/>
      <c r="AM59" s="249"/>
      <c r="AN59" s="249"/>
      <c r="AO59" s="249"/>
      <c r="AP59" s="249"/>
      <c r="AQ59" s="249"/>
      <c r="AR59" s="249"/>
      <c r="AS59" s="249"/>
      <c r="AT59" s="249"/>
      <c r="AU59" s="249"/>
      <c r="AV59" s="249"/>
      <c r="AW59" s="249"/>
      <c r="AX59" s="249"/>
      <c r="AY59" s="249"/>
      <c r="AZ59" s="249"/>
      <c r="BA59" s="249"/>
      <c r="BB59" s="249"/>
      <c r="BC59" s="249"/>
      <c r="BD59" s="249"/>
      <c r="BE59" s="249"/>
      <c r="BF59" s="249"/>
      <c r="BG59" s="249"/>
      <c r="BH59" s="249"/>
      <c r="BI59" s="249"/>
      <c r="BJ59" s="249"/>
      <c r="BK59" s="249"/>
      <c r="BL59" s="249"/>
      <c r="BM59" s="249"/>
      <c r="BN59" s="249"/>
      <c r="BO59" s="249"/>
    </row>
    <row r="60" spans="1:67" hidden="1">
      <c r="A60" s="270"/>
      <c r="B60" s="270"/>
      <c r="C60" s="249"/>
      <c r="D60" s="249"/>
      <c r="E60" s="249"/>
      <c r="F60" s="249"/>
      <c r="G60" s="249"/>
      <c r="H60" s="249"/>
      <c r="I60" s="249"/>
      <c r="J60" s="249"/>
      <c r="K60" s="249"/>
      <c r="L60" s="249"/>
      <c r="M60" s="249"/>
      <c r="N60" s="249"/>
      <c r="O60" s="249"/>
      <c r="P60" s="249"/>
      <c r="Q60" s="249"/>
      <c r="R60" s="249"/>
      <c r="S60" s="249"/>
      <c r="T60" s="249"/>
      <c r="U60" s="249"/>
      <c r="V60" s="249"/>
      <c r="W60" s="249"/>
      <c r="X60" s="249"/>
      <c r="Y60" s="249"/>
      <c r="Z60" s="249"/>
      <c r="AA60" s="249"/>
      <c r="AB60" s="249"/>
      <c r="AC60" s="249"/>
      <c r="AD60" s="249"/>
      <c r="AE60" s="249"/>
      <c r="AF60" s="249"/>
      <c r="AG60" s="249"/>
      <c r="AH60" s="249"/>
      <c r="AI60" s="249"/>
      <c r="AJ60" s="249"/>
      <c r="AK60" s="249"/>
      <c r="AL60" s="249"/>
      <c r="AM60" s="249"/>
      <c r="AN60" s="249"/>
      <c r="AO60" s="249"/>
      <c r="AP60" s="249"/>
      <c r="AQ60" s="249"/>
      <c r="AR60" s="249"/>
      <c r="AS60" s="249"/>
      <c r="AT60" s="249"/>
      <c r="AU60" s="249"/>
      <c r="AV60" s="249"/>
      <c r="AW60" s="249"/>
      <c r="AX60" s="249"/>
      <c r="AY60" s="249"/>
      <c r="AZ60" s="249"/>
      <c r="BA60" s="249"/>
      <c r="BB60" s="249"/>
      <c r="BC60" s="249"/>
      <c r="BD60" s="249"/>
      <c r="BE60" s="249"/>
      <c r="BF60" s="249"/>
      <c r="BG60" s="249"/>
      <c r="BH60" s="249"/>
      <c r="BI60" s="249"/>
      <c r="BJ60" s="249"/>
      <c r="BK60" s="249"/>
      <c r="BL60" s="249"/>
      <c r="BM60" s="249"/>
      <c r="BN60" s="249"/>
      <c r="BO60" s="249"/>
    </row>
  </sheetData>
  <mergeCells count="2">
    <mergeCell ref="A1:G1"/>
    <mergeCell ref="A2:H2"/>
  </mergeCells>
  <phoneticPr fontId="18"/>
  <pageMargins left="0.35433070866141736" right="0.35433070866141736" top="0.74803149606299213" bottom="0.55118110236220474" header="0.31496062992125984" footer="0.31496062992125984"/>
  <pageSetup paperSize="9" scale="26" orientation="landscape" r:id="rId1"/>
  <ignoredErrors>
    <ignoredError sqref="BJ7 BE7"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C43C6-D143-4639-9E2A-116073DEBCC1}">
  <sheetPr>
    <pageSetUpPr fitToPage="1"/>
  </sheetPr>
  <dimension ref="A1:BH14"/>
  <sheetViews>
    <sheetView showGridLines="0" workbookViewId="0">
      <pane xSplit="2" ySplit="4" topLeftCell="AM5" activePane="bottomRight" state="frozen"/>
      <selection pane="topRight" activeCell="C1" sqref="C1"/>
      <selection pane="bottomLeft" activeCell="A5" sqref="A5"/>
      <selection pane="bottomRight" activeCell="C5" sqref="C5"/>
    </sheetView>
    <sheetView showGridLines="0" zoomScale="90" zoomScaleNormal="90" workbookViewId="1">
      <pane xSplit="2" ySplit="4" topLeftCell="AM5" activePane="bottomRight" state="frozen"/>
      <selection pane="topRight"/>
      <selection pane="bottomLeft"/>
      <selection pane="bottomRight"/>
    </sheetView>
  </sheetViews>
  <sheetFormatPr defaultColWidth="11.44140625" defaultRowHeight="13.8" zeroHeight="1" outlineLevelCol="1"/>
  <cols>
    <col min="1" max="1" width="30.77734375" style="270" customWidth="1"/>
    <col min="2" max="2" width="10.77734375" style="270" customWidth="1"/>
    <col min="3" max="22" width="10.77734375" style="249" hidden="1" customWidth="1" outlineLevel="1"/>
    <col min="23" max="23" width="10.77734375" style="249" hidden="1" customWidth="1" outlineLevel="1" collapsed="1"/>
    <col min="24" max="34" width="10.77734375" style="249" hidden="1" customWidth="1" outlineLevel="1"/>
    <col min="35" max="35" width="10.77734375" style="249" hidden="1" customWidth="1" outlineLevel="1" collapsed="1"/>
    <col min="36" max="38" width="10.77734375" style="249" hidden="1" customWidth="1" outlineLevel="1"/>
    <col min="39" max="39" width="10.77734375" style="249" customWidth="1" collapsed="1"/>
    <col min="40" max="47" width="10.77734375" style="249" customWidth="1"/>
    <col min="48" max="48" width="10.77734375" style="249" customWidth="1" collapsed="1"/>
    <col min="49" max="51" width="10.77734375" style="249" customWidth="1"/>
    <col min="52" max="52" width="10.77734375" style="249" customWidth="1" collapsed="1"/>
    <col min="53" max="54" width="10.77734375" style="249" customWidth="1"/>
    <col min="55" max="16384" width="11.44140625" style="249"/>
  </cols>
  <sheetData>
    <row r="1" spans="1:60" ht="22.2" customHeight="1">
      <c r="A1" s="277" t="s">
        <v>277</v>
      </c>
      <c r="B1" s="277"/>
      <c r="C1" s="277"/>
      <c r="D1" s="277"/>
      <c r="E1" s="277"/>
      <c r="F1" s="277"/>
      <c r="AP1" s="273"/>
    </row>
    <row r="2" spans="1:60" ht="15" customHeight="1">
      <c r="A2" s="246" t="s">
        <v>278</v>
      </c>
      <c r="B2" s="246"/>
      <c r="C2" s="246"/>
      <c r="D2" s="246"/>
      <c r="E2" s="246"/>
      <c r="F2" s="246"/>
      <c r="G2" s="246"/>
      <c r="H2" s="253"/>
      <c r="I2" s="253"/>
      <c r="J2" s="253"/>
    </row>
    <row r="3" spans="1:60" ht="15" customHeight="1">
      <c r="A3" s="218" t="s">
        <v>242</v>
      </c>
      <c r="B3" s="214"/>
      <c r="C3" s="212" t="s">
        <v>243</v>
      </c>
      <c r="D3" s="213"/>
      <c r="E3" s="213"/>
      <c r="F3" s="214"/>
      <c r="G3" s="215" t="s">
        <v>244</v>
      </c>
      <c r="H3" s="216"/>
      <c r="I3" s="216"/>
      <c r="J3" s="217"/>
      <c r="K3" s="212" t="s">
        <v>245</v>
      </c>
      <c r="L3" s="213"/>
      <c r="M3" s="213"/>
      <c r="N3" s="214"/>
      <c r="O3" s="215" t="s">
        <v>246</v>
      </c>
      <c r="P3" s="216"/>
      <c r="Q3" s="216"/>
      <c r="R3" s="217"/>
      <c r="S3" s="212" t="s">
        <v>247</v>
      </c>
      <c r="T3" s="213"/>
      <c r="U3" s="213"/>
      <c r="V3" s="214"/>
      <c r="W3" s="215" t="s">
        <v>248</v>
      </c>
      <c r="X3" s="216"/>
      <c r="Y3" s="216"/>
      <c r="Z3" s="217"/>
      <c r="AA3" s="212" t="s">
        <v>249</v>
      </c>
      <c r="AB3" s="213"/>
      <c r="AC3" s="213"/>
      <c r="AD3" s="214"/>
      <c r="AE3" s="215" t="s">
        <v>250</v>
      </c>
      <c r="AF3" s="216"/>
      <c r="AG3" s="216"/>
      <c r="AH3" s="217"/>
      <c r="AI3" s="212" t="s">
        <v>251</v>
      </c>
      <c r="AJ3" s="213"/>
      <c r="AK3" s="213"/>
      <c r="AL3" s="214"/>
      <c r="AM3" s="186" t="s">
        <v>252</v>
      </c>
      <c r="AN3" s="187"/>
      <c r="AO3" s="187"/>
      <c r="AP3" s="187"/>
      <c r="AQ3" s="212" t="s">
        <v>433</v>
      </c>
      <c r="AR3" s="213"/>
      <c r="AS3" s="213"/>
      <c r="AT3" s="214"/>
      <c r="AU3" s="186" t="s">
        <v>434</v>
      </c>
      <c r="AV3" s="187"/>
      <c r="AW3" s="187"/>
      <c r="AX3" s="309"/>
      <c r="AY3" s="212" t="s">
        <v>443</v>
      </c>
      <c r="AZ3" s="213"/>
      <c r="BA3" s="213"/>
      <c r="BB3" s="342"/>
    </row>
    <row r="4" spans="1:60" s="251" customFormat="1" ht="27" customHeight="1">
      <c r="A4" s="195" t="s">
        <v>207</v>
      </c>
      <c r="B4" s="125"/>
      <c r="C4" s="102" t="s">
        <v>253</v>
      </c>
      <c r="D4" s="102" t="s">
        <v>254</v>
      </c>
      <c r="E4" s="102" t="s">
        <v>255</v>
      </c>
      <c r="F4" s="102" t="s">
        <v>256</v>
      </c>
      <c r="G4" s="102" t="s">
        <v>253</v>
      </c>
      <c r="H4" s="102" t="s">
        <v>254</v>
      </c>
      <c r="I4" s="102" t="s">
        <v>255</v>
      </c>
      <c r="J4" s="102" t="s">
        <v>256</v>
      </c>
      <c r="K4" s="102" t="s">
        <v>253</v>
      </c>
      <c r="L4" s="102" t="s">
        <v>254</v>
      </c>
      <c r="M4" s="102" t="s">
        <v>255</v>
      </c>
      <c r="N4" s="102" t="s">
        <v>256</v>
      </c>
      <c r="O4" s="102" t="s">
        <v>253</v>
      </c>
      <c r="P4" s="102" t="s">
        <v>254</v>
      </c>
      <c r="Q4" s="102" t="s">
        <v>255</v>
      </c>
      <c r="R4" s="102" t="s">
        <v>256</v>
      </c>
      <c r="S4" s="102" t="s">
        <v>253</v>
      </c>
      <c r="T4" s="102" t="s">
        <v>254</v>
      </c>
      <c r="U4" s="102" t="s">
        <v>255</v>
      </c>
      <c r="V4" s="102" t="s">
        <v>256</v>
      </c>
      <c r="W4" s="102" t="s">
        <v>253</v>
      </c>
      <c r="X4" s="102" t="s">
        <v>254</v>
      </c>
      <c r="Y4" s="102" t="s">
        <v>255</v>
      </c>
      <c r="Z4" s="102" t="s">
        <v>256</v>
      </c>
      <c r="AA4" s="102" t="s">
        <v>253</v>
      </c>
      <c r="AB4" s="102" t="s">
        <v>254</v>
      </c>
      <c r="AC4" s="102" t="s">
        <v>255</v>
      </c>
      <c r="AD4" s="102" t="s">
        <v>256</v>
      </c>
      <c r="AE4" s="102" t="s">
        <v>253</v>
      </c>
      <c r="AF4" s="102" t="s">
        <v>254</v>
      </c>
      <c r="AG4" s="102" t="s">
        <v>255</v>
      </c>
      <c r="AH4" s="102" t="s">
        <v>256</v>
      </c>
      <c r="AI4" s="102" t="s">
        <v>253</v>
      </c>
      <c r="AJ4" s="102" t="s">
        <v>254</v>
      </c>
      <c r="AK4" s="102" t="s">
        <v>255</v>
      </c>
      <c r="AL4" s="121" t="s">
        <v>256</v>
      </c>
      <c r="AM4" s="102" t="s">
        <v>253</v>
      </c>
      <c r="AN4" s="102" t="s">
        <v>254</v>
      </c>
      <c r="AO4" s="102" t="s">
        <v>255</v>
      </c>
      <c r="AP4" s="102" t="s">
        <v>256</v>
      </c>
      <c r="AQ4" s="102" t="s">
        <v>253</v>
      </c>
      <c r="AR4" s="102" t="s">
        <v>254</v>
      </c>
      <c r="AS4" s="102" t="s">
        <v>255</v>
      </c>
      <c r="AT4" s="102" t="s">
        <v>256</v>
      </c>
      <c r="AU4" s="102" t="s">
        <v>253</v>
      </c>
      <c r="AV4" s="102" t="s">
        <v>254</v>
      </c>
      <c r="AW4" s="102" t="s">
        <v>255</v>
      </c>
      <c r="AX4" s="120" t="s">
        <v>256</v>
      </c>
      <c r="AY4" s="102" t="s">
        <v>253</v>
      </c>
      <c r="AZ4" s="102" t="s">
        <v>254</v>
      </c>
      <c r="BA4" s="102" t="s">
        <v>255</v>
      </c>
      <c r="BB4" s="120" t="s">
        <v>256</v>
      </c>
      <c r="BH4" s="261"/>
    </row>
    <row r="5" spans="1:60" ht="30" customHeight="1">
      <c r="A5" s="156" t="s">
        <v>214</v>
      </c>
      <c r="B5" s="42"/>
      <c r="C5" s="53">
        <v>17782</v>
      </c>
      <c r="D5" s="54">
        <v>20693</v>
      </c>
      <c r="E5" s="54">
        <v>19864</v>
      </c>
      <c r="F5" s="54">
        <v>18844</v>
      </c>
      <c r="G5" s="53">
        <v>20028</v>
      </c>
      <c r="H5" s="54">
        <v>21696</v>
      </c>
      <c r="I5" s="54">
        <v>20894</v>
      </c>
      <c r="J5" s="54">
        <v>19805</v>
      </c>
      <c r="K5" s="53">
        <v>20947</v>
      </c>
      <c r="L5" s="54">
        <v>22055</v>
      </c>
      <c r="M5" s="54">
        <v>21907</v>
      </c>
      <c r="N5" s="54">
        <v>20689</v>
      </c>
      <c r="O5" s="53">
        <v>22390</v>
      </c>
      <c r="P5" s="54">
        <v>23728</v>
      </c>
      <c r="Q5" s="54">
        <v>22775</v>
      </c>
      <c r="R5" s="54">
        <v>21486</v>
      </c>
      <c r="S5" s="53">
        <v>22426</v>
      </c>
      <c r="T5" s="54">
        <v>22920</v>
      </c>
      <c r="U5" s="54">
        <v>22930</v>
      </c>
      <c r="V5" s="54">
        <v>21668</v>
      </c>
      <c r="W5" s="53">
        <v>24075</v>
      </c>
      <c r="X5" s="54">
        <v>25108</v>
      </c>
      <c r="Y5" s="54">
        <v>23910</v>
      </c>
      <c r="Z5" s="54">
        <v>22548</v>
      </c>
      <c r="AA5" s="53">
        <v>15451</v>
      </c>
      <c r="AB5" s="54">
        <v>22790</v>
      </c>
      <c r="AC5" s="54">
        <v>22908</v>
      </c>
      <c r="AD5" s="54">
        <v>19846</v>
      </c>
      <c r="AE5" s="53">
        <v>23478</v>
      </c>
      <c r="AF5" s="54">
        <v>24174</v>
      </c>
      <c r="AG5" s="54">
        <v>23293</v>
      </c>
      <c r="AH5" s="54">
        <v>21185</v>
      </c>
      <c r="AI5" s="53">
        <v>25289</v>
      </c>
      <c r="AJ5" s="54">
        <v>26271</v>
      </c>
      <c r="AK5" s="54">
        <v>25797</v>
      </c>
      <c r="AL5" s="54">
        <v>24743</v>
      </c>
      <c r="AM5" s="57">
        <v>28464</v>
      </c>
      <c r="AN5" s="54">
        <v>29914</v>
      </c>
      <c r="AO5" s="54">
        <v>28307</v>
      </c>
      <c r="AP5" s="54">
        <v>28171</v>
      </c>
      <c r="AQ5" s="53">
        <v>31864</v>
      </c>
      <c r="AR5" s="54">
        <v>33270</v>
      </c>
      <c r="AS5" s="54">
        <v>32075.215574999998</v>
      </c>
      <c r="AT5" s="54">
        <v>30933.271989999994</v>
      </c>
      <c r="AU5" s="53">
        <v>35392.985205999998</v>
      </c>
      <c r="AV5" s="54">
        <v>35972.608779000002</v>
      </c>
      <c r="AW5" s="54">
        <v>33054.358061999999</v>
      </c>
      <c r="AX5" s="108">
        <v>32773.470040000015</v>
      </c>
      <c r="AY5" s="53">
        <v>36509.251364999996</v>
      </c>
      <c r="AZ5" s="54"/>
      <c r="BA5" s="54"/>
      <c r="BB5" s="108"/>
    </row>
    <row r="6" spans="1:60" ht="30" customHeight="1">
      <c r="A6" s="80" t="s">
        <v>221</v>
      </c>
      <c r="B6" s="80"/>
      <c r="C6" s="55">
        <v>2420</v>
      </c>
      <c r="D6" s="56">
        <v>3511</v>
      </c>
      <c r="E6" s="56">
        <v>2287</v>
      </c>
      <c r="F6" s="56">
        <v>3071</v>
      </c>
      <c r="G6" s="55">
        <v>2844</v>
      </c>
      <c r="H6" s="56">
        <v>3571</v>
      </c>
      <c r="I6" s="56">
        <v>3423</v>
      </c>
      <c r="J6" s="56">
        <v>3105</v>
      </c>
      <c r="K6" s="55">
        <v>3125</v>
      </c>
      <c r="L6" s="56">
        <v>3609</v>
      </c>
      <c r="M6" s="56">
        <v>3565</v>
      </c>
      <c r="N6" s="56">
        <v>3375</v>
      </c>
      <c r="O6" s="55">
        <v>3614</v>
      </c>
      <c r="P6" s="56">
        <v>3993</v>
      </c>
      <c r="Q6" s="56">
        <v>3430</v>
      </c>
      <c r="R6" s="56">
        <v>2955</v>
      </c>
      <c r="S6" s="55">
        <v>3417</v>
      </c>
      <c r="T6" s="56">
        <v>3178</v>
      </c>
      <c r="U6" s="56">
        <v>3477</v>
      </c>
      <c r="V6" s="56">
        <v>2366</v>
      </c>
      <c r="W6" s="55">
        <v>3476</v>
      </c>
      <c r="X6" s="56">
        <v>4356</v>
      </c>
      <c r="Y6" s="56">
        <v>3606</v>
      </c>
      <c r="Z6" s="56">
        <v>1671</v>
      </c>
      <c r="AA6" s="55">
        <v>-2095</v>
      </c>
      <c r="AB6" s="56">
        <v>1968</v>
      </c>
      <c r="AC6" s="56">
        <v>1875</v>
      </c>
      <c r="AD6" s="56">
        <v>584</v>
      </c>
      <c r="AE6" s="55">
        <v>3013</v>
      </c>
      <c r="AF6" s="56">
        <v>2662</v>
      </c>
      <c r="AG6" s="56">
        <v>3491</v>
      </c>
      <c r="AH6" s="56">
        <v>1420</v>
      </c>
      <c r="AI6" s="55">
        <v>3852</v>
      </c>
      <c r="AJ6" s="56">
        <v>2880</v>
      </c>
      <c r="AK6" s="56">
        <v>2534</v>
      </c>
      <c r="AL6" s="56">
        <v>2357</v>
      </c>
      <c r="AM6" s="55">
        <v>4676</v>
      </c>
      <c r="AN6" s="56">
        <v>5014</v>
      </c>
      <c r="AO6" s="56">
        <v>4144</v>
      </c>
      <c r="AP6" s="56">
        <v>4517</v>
      </c>
      <c r="AQ6" s="55">
        <v>5711</v>
      </c>
      <c r="AR6" s="56">
        <v>5682</v>
      </c>
      <c r="AS6" s="56">
        <v>4577.5666629999996</v>
      </c>
      <c r="AT6" s="56">
        <v>4925.4758989999991</v>
      </c>
      <c r="AU6" s="55">
        <v>6743.0103660000004</v>
      </c>
      <c r="AV6" s="56">
        <v>5951.9935310000001</v>
      </c>
      <c r="AW6" s="56">
        <v>4175.2621459999991</v>
      </c>
      <c r="AX6" s="109">
        <v>5084.7636180000009</v>
      </c>
      <c r="AY6" s="55">
        <v>5665.1153979999999</v>
      </c>
      <c r="AZ6" s="56"/>
      <c r="BA6" s="56"/>
      <c r="BB6" s="109"/>
    </row>
    <row r="7" spans="1:60" ht="15" customHeight="1">
      <c r="A7" s="81" t="s">
        <v>222</v>
      </c>
      <c r="B7" s="81"/>
      <c r="C7" s="88">
        <v>0.13600000000000001</v>
      </c>
      <c r="D7" s="68">
        <v>0.17</v>
      </c>
      <c r="E7" s="68">
        <v>0.115</v>
      </c>
      <c r="F7" s="68">
        <v>0.16300000000000001</v>
      </c>
      <c r="G7" s="88">
        <v>0.14199999999999999</v>
      </c>
      <c r="H7" s="68">
        <v>0.16500000000000001</v>
      </c>
      <c r="I7" s="68">
        <v>0.16400000000000001</v>
      </c>
      <c r="J7" s="68">
        <v>0.157</v>
      </c>
      <c r="K7" s="88">
        <v>0.14899999999999999</v>
      </c>
      <c r="L7" s="68">
        <v>0.16400000000000001</v>
      </c>
      <c r="M7" s="68">
        <v>0.16300000000000001</v>
      </c>
      <c r="N7" s="68">
        <v>0.16300000000000001</v>
      </c>
      <c r="O7" s="88">
        <v>0.161</v>
      </c>
      <c r="P7" s="68">
        <v>0.16800000000000001</v>
      </c>
      <c r="Q7" s="68">
        <v>0.151</v>
      </c>
      <c r="R7" s="68">
        <v>0.13800000000000001</v>
      </c>
      <c r="S7" s="88">
        <v>0.152</v>
      </c>
      <c r="T7" s="68">
        <v>0.13900000000000001</v>
      </c>
      <c r="U7" s="68">
        <v>0.152</v>
      </c>
      <c r="V7" s="68">
        <v>0.109</v>
      </c>
      <c r="W7" s="88">
        <v>0.14399999999999999</v>
      </c>
      <c r="X7" s="68">
        <v>0.17399999999999999</v>
      </c>
      <c r="Y7" s="68">
        <v>0.151</v>
      </c>
      <c r="Z7" s="68">
        <v>7.3999999999999996E-2</v>
      </c>
      <c r="AA7" s="88">
        <v>-0.13600000000000001</v>
      </c>
      <c r="AB7" s="68">
        <v>8.5999999999999993E-2</v>
      </c>
      <c r="AC7" s="68">
        <v>8.2000000000000003E-2</v>
      </c>
      <c r="AD7" s="68">
        <v>2.9000000000000001E-2</v>
      </c>
      <c r="AE7" s="88">
        <v>0.128</v>
      </c>
      <c r="AF7" s="68">
        <v>0.11</v>
      </c>
      <c r="AG7" s="68">
        <v>0.15</v>
      </c>
      <c r="AH7" s="68">
        <v>6.7000000000000004E-2</v>
      </c>
      <c r="AI7" s="88">
        <v>0.152</v>
      </c>
      <c r="AJ7" s="68">
        <v>0.11</v>
      </c>
      <c r="AK7" s="68">
        <v>9.8000000000000004E-2</v>
      </c>
      <c r="AL7" s="68">
        <v>9.5000000000000001E-2</v>
      </c>
      <c r="AM7" s="88">
        <v>0.16400000000000001</v>
      </c>
      <c r="AN7" s="68">
        <v>0.16762219208261017</v>
      </c>
      <c r="AO7" s="68">
        <v>0.14639488465750522</v>
      </c>
      <c r="AP7" s="68">
        <v>0.16</v>
      </c>
      <c r="AQ7" s="88">
        <v>0.17923047953803667</v>
      </c>
      <c r="AR7" s="68">
        <v>0.17100000000000001</v>
      </c>
      <c r="AS7" s="68">
        <v>0.14271351200419796</v>
      </c>
      <c r="AT7" s="68">
        <f t="shared" ref="AT7" si="0">AT6/AT5</f>
        <v>0.15922906249918503</v>
      </c>
      <c r="AU7" s="274">
        <v>0.19051827153751619</v>
      </c>
      <c r="AV7" s="158">
        <v>0.16545904600821276</v>
      </c>
      <c r="AW7" s="158">
        <v>0.12631502745170448</v>
      </c>
      <c r="AX7" s="118">
        <v>0.15514877160685298</v>
      </c>
      <c r="AY7" s="274">
        <v>0.15516931150855989</v>
      </c>
      <c r="AZ7" s="158"/>
      <c r="BA7" s="158"/>
      <c r="BB7" s="118"/>
    </row>
    <row r="8" spans="1:60" ht="30" customHeight="1">
      <c r="A8" s="278" t="s">
        <v>267</v>
      </c>
      <c r="B8" s="43"/>
      <c r="C8" s="55">
        <v>-60</v>
      </c>
      <c r="D8" s="56">
        <v>-191</v>
      </c>
      <c r="E8" s="56">
        <v>-31</v>
      </c>
      <c r="F8" s="56">
        <v>-919</v>
      </c>
      <c r="G8" s="55">
        <v>-8</v>
      </c>
      <c r="H8" s="56">
        <v>-94</v>
      </c>
      <c r="I8" s="56">
        <v>-16</v>
      </c>
      <c r="J8" s="56">
        <v>-314</v>
      </c>
      <c r="K8" s="55">
        <v>0</v>
      </c>
      <c r="L8" s="56">
        <v>-29</v>
      </c>
      <c r="M8" s="56">
        <v>-12</v>
      </c>
      <c r="N8" s="56">
        <v>-137</v>
      </c>
      <c r="O8" s="55">
        <v>-7</v>
      </c>
      <c r="P8" s="56">
        <v>-112</v>
      </c>
      <c r="Q8" s="56">
        <v>-19</v>
      </c>
      <c r="R8" s="56">
        <v>0</v>
      </c>
      <c r="S8" s="55">
        <v>-21</v>
      </c>
      <c r="T8" s="56">
        <v>-70</v>
      </c>
      <c r="U8" s="56">
        <v>-8</v>
      </c>
      <c r="V8" s="56">
        <v>-649</v>
      </c>
      <c r="W8" s="55">
        <v>-9</v>
      </c>
      <c r="X8" s="56">
        <v>-25</v>
      </c>
      <c r="Y8" s="56">
        <v>-16</v>
      </c>
      <c r="Z8" s="56">
        <v>-329</v>
      </c>
      <c r="AA8" s="55">
        <v>-67</v>
      </c>
      <c r="AB8" s="56">
        <v>-228</v>
      </c>
      <c r="AC8" s="56">
        <v>-100</v>
      </c>
      <c r="AD8" s="56">
        <v>-2369</v>
      </c>
      <c r="AE8" s="55">
        <v>-139</v>
      </c>
      <c r="AF8" s="56">
        <v>-142</v>
      </c>
      <c r="AG8" s="56">
        <v>-54</v>
      </c>
      <c r="AH8" s="56">
        <v>-1727</v>
      </c>
      <c r="AI8" s="55">
        <v>-49</v>
      </c>
      <c r="AJ8" s="56">
        <v>-33</v>
      </c>
      <c r="AK8" s="56">
        <v>-72</v>
      </c>
      <c r="AL8" s="56">
        <v>-890</v>
      </c>
      <c r="AM8" s="55">
        <v>-42</v>
      </c>
      <c r="AN8" s="56">
        <v>1</v>
      </c>
      <c r="AO8" s="56">
        <v>-127</v>
      </c>
      <c r="AP8" s="56">
        <v>-341</v>
      </c>
      <c r="AQ8" s="55">
        <v>-49</v>
      </c>
      <c r="AR8" s="56">
        <v>-29</v>
      </c>
      <c r="AS8" s="56">
        <v>-123.887415</v>
      </c>
      <c r="AT8" s="56">
        <v>-438.97779700000001</v>
      </c>
      <c r="AU8" s="84">
        <v>0</v>
      </c>
      <c r="AV8" s="56">
        <v>-82.251007000000001</v>
      </c>
      <c r="AW8" s="56">
        <v>-10.467635999999999</v>
      </c>
      <c r="AX8" s="109">
        <v>-264.90917999999999</v>
      </c>
      <c r="AY8" s="84">
        <v>-62.713161999999997</v>
      </c>
      <c r="AZ8" s="56"/>
      <c r="BA8" s="56"/>
      <c r="BB8" s="109"/>
    </row>
    <row r="9" spans="1:60" ht="30" customHeight="1">
      <c r="A9" s="77" t="s">
        <v>274</v>
      </c>
      <c r="B9" s="43"/>
      <c r="C9" s="55">
        <v>800</v>
      </c>
      <c r="D9" s="56">
        <v>798</v>
      </c>
      <c r="E9" s="56">
        <v>790</v>
      </c>
      <c r="F9" s="56">
        <v>782</v>
      </c>
      <c r="G9" s="55">
        <v>743</v>
      </c>
      <c r="H9" s="56">
        <v>729</v>
      </c>
      <c r="I9" s="56">
        <v>711</v>
      </c>
      <c r="J9" s="56">
        <v>707</v>
      </c>
      <c r="K9" s="55">
        <v>692</v>
      </c>
      <c r="L9" s="56">
        <v>691</v>
      </c>
      <c r="M9" s="56">
        <v>682</v>
      </c>
      <c r="N9" s="56">
        <v>680</v>
      </c>
      <c r="O9" s="55">
        <v>679</v>
      </c>
      <c r="P9" s="56">
        <v>680</v>
      </c>
      <c r="Q9" s="56">
        <v>670</v>
      </c>
      <c r="R9" s="56">
        <v>688</v>
      </c>
      <c r="S9" s="55">
        <v>679</v>
      </c>
      <c r="T9" s="56">
        <v>681</v>
      </c>
      <c r="U9" s="56">
        <v>688</v>
      </c>
      <c r="V9" s="56">
        <v>696</v>
      </c>
      <c r="W9" s="55">
        <v>2470</v>
      </c>
      <c r="X9" s="56">
        <v>2478</v>
      </c>
      <c r="Y9" s="56">
        <v>2547</v>
      </c>
      <c r="Z9" s="56">
        <v>2573</v>
      </c>
      <c r="AA9" s="55">
        <v>2608</v>
      </c>
      <c r="AB9" s="56">
        <v>2659</v>
      </c>
      <c r="AC9" s="56">
        <v>2626</v>
      </c>
      <c r="AD9" s="56">
        <v>2715</v>
      </c>
      <c r="AE9" s="55">
        <v>2523</v>
      </c>
      <c r="AF9" s="56">
        <v>2551</v>
      </c>
      <c r="AG9" s="56">
        <v>2547</v>
      </c>
      <c r="AH9" s="56">
        <v>2557</v>
      </c>
      <c r="AI9" s="55">
        <v>2810</v>
      </c>
      <c r="AJ9" s="56">
        <v>2556</v>
      </c>
      <c r="AK9" s="56">
        <v>2627</v>
      </c>
      <c r="AL9" s="56">
        <v>2660</v>
      </c>
      <c r="AM9" s="55">
        <v>2635</v>
      </c>
      <c r="AN9" s="56">
        <v>2651</v>
      </c>
      <c r="AO9" s="56">
        <v>2677</v>
      </c>
      <c r="AP9" s="56">
        <v>2725</v>
      </c>
      <c r="AQ9" s="55">
        <v>2695</v>
      </c>
      <c r="AR9" s="56">
        <v>2713</v>
      </c>
      <c r="AS9" s="56">
        <v>2746.3592779999999</v>
      </c>
      <c r="AT9" s="56">
        <v>2804.3254039999993</v>
      </c>
      <c r="AU9" s="55">
        <v>2811.7242820000001</v>
      </c>
      <c r="AV9" s="56">
        <v>2840.463401</v>
      </c>
      <c r="AW9" s="56">
        <v>2894.1092549999994</v>
      </c>
      <c r="AX9" s="109">
        <v>2959.5439820000011</v>
      </c>
      <c r="AY9" s="55">
        <v>3014.0274669999999</v>
      </c>
      <c r="AZ9" s="56"/>
      <c r="BA9" s="56"/>
      <c r="BB9" s="109"/>
    </row>
    <row r="10" spans="1:60">
      <c r="C10" s="263"/>
      <c r="D10" s="263"/>
      <c r="E10" s="263"/>
      <c r="F10" s="263"/>
      <c r="G10" s="263"/>
      <c r="H10" s="263"/>
      <c r="I10" s="263"/>
      <c r="J10" s="263"/>
      <c r="K10" s="263"/>
      <c r="L10" s="263"/>
      <c r="M10" s="263"/>
      <c r="N10" s="263"/>
      <c r="O10" s="263"/>
      <c r="P10" s="263"/>
      <c r="Q10" s="263"/>
      <c r="R10" s="263"/>
      <c r="S10" s="263"/>
      <c r="T10" s="263"/>
      <c r="U10" s="263"/>
      <c r="V10" s="263"/>
      <c r="W10" s="263"/>
      <c r="X10" s="263"/>
      <c r="Y10" s="263"/>
      <c r="Z10" s="263"/>
      <c r="AA10" s="263"/>
      <c r="AB10" s="263"/>
      <c r="AC10" s="263"/>
      <c r="AD10" s="263"/>
      <c r="AE10" s="263"/>
      <c r="AF10" s="263"/>
      <c r="AG10" s="263"/>
      <c r="AH10" s="263"/>
      <c r="AI10" s="263"/>
      <c r="AJ10" s="263"/>
      <c r="AK10" s="263"/>
      <c r="AL10" s="263"/>
      <c r="AM10" s="263"/>
      <c r="AN10" s="263"/>
      <c r="AO10" s="263"/>
      <c r="AQ10" s="263"/>
      <c r="AR10" s="263"/>
      <c r="AS10" s="263"/>
      <c r="AT10" s="263"/>
      <c r="AU10" s="263"/>
      <c r="AY10" s="263"/>
    </row>
    <row r="11" spans="1:60" hidden="1">
      <c r="I11" s="253"/>
      <c r="J11" s="253"/>
    </row>
    <row r="12" spans="1:60" hidden="1">
      <c r="A12" s="276"/>
      <c r="B12" s="276"/>
    </row>
    <row r="13" spans="1:60" hidden="1">
      <c r="A13" s="263"/>
      <c r="B13" s="263"/>
    </row>
    <row r="14" spans="1:60" hidden="1">
      <c r="A14" s="263"/>
      <c r="B14" s="263"/>
    </row>
  </sheetData>
  <phoneticPr fontId="18"/>
  <pageMargins left="0.7" right="0.7" top="0.75" bottom="0.75" header="0.3" footer="0.3"/>
  <pageSetup paperSize="9" scale="24"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A1973-0640-491B-B1F8-DA43DD86C047}">
  <sheetPr>
    <tabColor theme="8"/>
  </sheetPr>
  <dimension ref="A1:BO63"/>
  <sheetViews>
    <sheetView showGridLines="0" workbookViewId="0">
      <pane xSplit="2" ySplit="4" topLeftCell="C5" activePane="bottomRight" state="frozen"/>
      <selection pane="topRight" activeCell="C1" sqref="C1"/>
      <selection pane="bottomLeft" activeCell="A5" sqref="A5"/>
      <selection pane="bottomRight" activeCell="C5" sqref="C5"/>
    </sheetView>
    <sheetView showGridLines="0" zoomScale="90" zoomScaleNormal="90" workbookViewId="1">
      <pane xSplit="2" ySplit="4" topLeftCell="AV5" activePane="bottomRight" state="frozen"/>
      <selection pane="topRight"/>
      <selection pane="bottomLeft"/>
      <selection pane="bottomRight"/>
    </sheetView>
  </sheetViews>
  <sheetFormatPr defaultColWidth="11.44140625" defaultRowHeight="13.8" zeroHeight="1" outlineLevelCol="1"/>
  <cols>
    <col min="1" max="1" width="30.77734375" style="40" customWidth="1"/>
    <col min="2" max="2" width="15.77734375" style="40" customWidth="1"/>
    <col min="3" max="27" width="10.77734375" style="39" hidden="1" customWidth="1" outlineLevel="1"/>
    <col min="28" max="28" width="10.77734375" style="39" hidden="1" customWidth="1" outlineLevel="1" collapsed="1"/>
    <col min="29" max="42" width="10.77734375" style="39" hidden="1" customWidth="1" outlineLevel="1"/>
    <col min="43" max="43" width="10.77734375" style="39" hidden="1" customWidth="1" outlineLevel="1" collapsed="1"/>
    <col min="44" max="47" width="10.77734375" style="39" hidden="1" customWidth="1" outlineLevel="1"/>
    <col min="48" max="48" width="10.77734375" style="39" customWidth="1" collapsed="1"/>
    <col min="49" max="58" width="10.77734375" style="39" customWidth="1"/>
    <col min="59" max="59" width="10.77734375" style="39" customWidth="1" collapsed="1"/>
    <col min="60" max="62" width="10.77734375" style="249" customWidth="1"/>
    <col min="63" max="63" width="10.77734375" style="39" customWidth="1"/>
    <col min="64" max="64" width="10.77734375" style="39" customWidth="1" collapsed="1"/>
    <col min="65" max="67" width="10.77734375" style="249" customWidth="1"/>
    <col min="68" max="16384" width="11.44140625" style="249"/>
  </cols>
  <sheetData>
    <row r="1" spans="1:67" ht="22.2" customHeight="1">
      <c r="A1" s="277" t="s">
        <v>280</v>
      </c>
      <c r="B1" s="277"/>
      <c r="C1" s="277"/>
      <c r="D1" s="277"/>
      <c r="E1" s="277"/>
      <c r="F1" s="277"/>
      <c r="G1" s="277"/>
      <c r="H1" s="249"/>
      <c r="I1" s="253"/>
      <c r="J1" s="253"/>
      <c r="K1" s="253"/>
      <c r="L1" s="256"/>
      <c r="M1" s="249"/>
      <c r="N1" s="249"/>
      <c r="O1" s="249"/>
      <c r="P1" s="249"/>
      <c r="Q1" s="249"/>
      <c r="R1" s="249"/>
      <c r="S1" s="249"/>
      <c r="T1" s="249"/>
      <c r="U1" s="249"/>
      <c r="V1" s="249"/>
      <c r="W1" s="249"/>
      <c r="X1" s="249"/>
      <c r="Y1" s="249"/>
      <c r="Z1" s="249"/>
      <c r="AA1" s="249"/>
      <c r="AB1" s="249"/>
      <c r="AC1" s="249"/>
      <c r="AD1" s="249"/>
      <c r="AE1" s="249"/>
      <c r="AF1" s="249"/>
      <c r="AG1" s="249"/>
      <c r="AH1" s="249"/>
      <c r="AI1" s="249"/>
      <c r="AJ1" s="249"/>
      <c r="AK1" s="249"/>
      <c r="AL1" s="249"/>
      <c r="AM1" s="249"/>
      <c r="AN1" s="249"/>
      <c r="AO1" s="249"/>
      <c r="AP1" s="249"/>
      <c r="AQ1" s="249"/>
      <c r="AR1" s="249"/>
      <c r="AS1" s="249"/>
      <c r="AT1" s="249"/>
      <c r="AU1" s="249"/>
      <c r="AV1" s="249"/>
      <c r="AW1" s="249"/>
      <c r="AX1" s="249"/>
      <c r="AY1" s="243"/>
      <c r="AZ1" s="243"/>
      <c r="BA1" s="249"/>
      <c r="BB1" s="249"/>
      <c r="BC1" s="249"/>
      <c r="BD1" s="249"/>
      <c r="BE1" s="249"/>
      <c r="BF1" s="249"/>
      <c r="BG1" s="249"/>
      <c r="BK1" s="249"/>
      <c r="BL1" s="249"/>
    </row>
    <row r="2" spans="1:67" ht="15" customHeight="1">
      <c r="A2" s="246" t="s">
        <v>281</v>
      </c>
      <c r="B2" s="246"/>
      <c r="C2" s="246"/>
      <c r="D2" s="246"/>
      <c r="E2" s="246"/>
      <c r="F2" s="246"/>
      <c r="G2" s="246"/>
      <c r="H2" s="246"/>
      <c r="I2" s="253"/>
      <c r="J2" s="253"/>
      <c r="K2" s="253"/>
      <c r="L2" s="256"/>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K2" s="249"/>
      <c r="BL2" s="249"/>
    </row>
    <row r="3" spans="1:67" ht="15" customHeight="1">
      <c r="A3" s="165" t="s">
        <v>204</v>
      </c>
      <c r="B3" s="167"/>
      <c r="C3" s="211" t="s">
        <v>435</v>
      </c>
      <c r="D3" s="184"/>
      <c r="E3" s="184"/>
      <c r="F3" s="184"/>
      <c r="G3" s="184"/>
      <c r="H3" s="185" t="s">
        <v>436</v>
      </c>
      <c r="I3" s="185"/>
      <c r="J3" s="185"/>
      <c r="K3" s="185"/>
      <c r="L3" s="185"/>
      <c r="M3" s="184" t="s">
        <v>437</v>
      </c>
      <c r="N3" s="184"/>
      <c r="O3" s="184"/>
      <c r="P3" s="184"/>
      <c r="Q3" s="184"/>
      <c r="R3" s="185" t="s">
        <v>438</v>
      </c>
      <c r="S3" s="185"/>
      <c r="T3" s="185"/>
      <c r="U3" s="185"/>
      <c r="V3" s="185"/>
      <c r="W3" s="184" t="s">
        <v>439</v>
      </c>
      <c r="X3" s="184"/>
      <c r="Y3" s="184"/>
      <c r="Z3" s="184"/>
      <c r="AA3" s="184"/>
      <c r="AB3" s="185" t="s">
        <v>440</v>
      </c>
      <c r="AC3" s="185"/>
      <c r="AD3" s="185"/>
      <c r="AE3" s="185"/>
      <c r="AF3" s="185"/>
      <c r="AG3" s="184" t="s">
        <v>441</v>
      </c>
      <c r="AH3" s="184"/>
      <c r="AI3" s="184"/>
      <c r="AJ3" s="184"/>
      <c r="AK3" s="184"/>
      <c r="AL3" s="185" t="s">
        <v>205</v>
      </c>
      <c r="AM3" s="185"/>
      <c r="AN3" s="185"/>
      <c r="AO3" s="185"/>
      <c r="AP3" s="185"/>
      <c r="AQ3" s="199" t="s">
        <v>206</v>
      </c>
      <c r="AR3" s="210"/>
      <c r="AS3" s="210"/>
      <c r="AT3" s="210"/>
      <c r="AU3" s="211"/>
      <c r="AV3" s="185" t="s">
        <v>442</v>
      </c>
      <c r="AW3" s="185"/>
      <c r="AX3" s="185"/>
      <c r="AY3" s="185"/>
      <c r="AZ3" s="185"/>
      <c r="BA3" s="199" t="s">
        <v>279</v>
      </c>
      <c r="BB3" s="210"/>
      <c r="BC3" s="210"/>
      <c r="BD3" s="210"/>
      <c r="BE3" s="211"/>
      <c r="BF3" s="185" t="s">
        <v>432</v>
      </c>
      <c r="BG3" s="185"/>
      <c r="BH3" s="185"/>
      <c r="BI3" s="185"/>
      <c r="BJ3" s="308"/>
      <c r="BK3" s="184" t="s">
        <v>444</v>
      </c>
      <c r="BL3" s="184"/>
      <c r="BM3" s="184"/>
      <c r="BN3" s="184"/>
      <c r="BO3" s="341"/>
    </row>
    <row r="4" spans="1:67" s="251" customFormat="1" ht="27" customHeight="1">
      <c r="A4" s="326" t="s">
        <v>207</v>
      </c>
      <c r="B4" s="327"/>
      <c r="C4" s="101" t="s">
        <v>208</v>
      </c>
      <c r="D4" s="101" t="s">
        <v>209</v>
      </c>
      <c r="E4" s="101" t="s">
        <v>210</v>
      </c>
      <c r="F4" s="101" t="s">
        <v>211</v>
      </c>
      <c r="G4" s="101" t="s">
        <v>212</v>
      </c>
      <c r="H4" s="101" t="s">
        <v>208</v>
      </c>
      <c r="I4" s="101" t="s">
        <v>209</v>
      </c>
      <c r="J4" s="101" t="s">
        <v>210</v>
      </c>
      <c r="K4" s="101" t="s">
        <v>211</v>
      </c>
      <c r="L4" s="101" t="s">
        <v>212</v>
      </c>
      <c r="M4" s="101" t="s">
        <v>208</v>
      </c>
      <c r="N4" s="101" t="s">
        <v>209</v>
      </c>
      <c r="O4" s="101" t="s">
        <v>210</v>
      </c>
      <c r="P4" s="101" t="s">
        <v>211</v>
      </c>
      <c r="Q4" s="101" t="s">
        <v>212</v>
      </c>
      <c r="R4" s="101" t="s">
        <v>208</v>
      </c>
      <c r="S4" s="101" t="s">
        <v>209</v>
      </c>
      <c r="T4" s="101" t="s">
        <v>210</v>
      </c>
      <c r="U4" s="101" t="s">
        <v>211</v>
      </c>
      <c r="V4" s="101" t="s">
        <v>212</v>
      </c>
      <c r="W4" s="101" t="s">
        <v>208</v>
      </c>
      <c r="X4" s="101" t="s">
        <v>209</v>
      </c>
      <c r="Y4" s="101" t="s">
        <v>210</v>
      </c>
      <c r="Z4" s="101" t="s">
        <v>211</v>
      </c>
      <c r="AA4" s="101" t="s">
        <v>212</v>
      </c>
      <c r="AB4" s="101" t="s">
        <v>208</v>
      </c>
      <c r="AC4" s="101" t="s">
        <v>209</v>
      </c>
      <c r="AD4" s="101" t="s">
        <v>210</v>
      </c>
      <c r="AE4" s="101" t="s">
        <v>211</v>
      </c>
      <c r="AF4" s="101" t="s">
        <v>212</v>
      </c>
      <c r="AG4" s="101" t="s">
        <v>208</v>
      </c>
      <c r="AH4" s="101" t="s">
        <v>209</v>
      </c>
      <c r="AI4" s="101" t="s">
        <v>210</v>
      </c>
      <c r="AJ4" s="101" t="s">
        <v>211</v>
      </c>
      <c r="AK4" s="101" t="s">
        <v>212</v>
      </c>
      <c r="AL4" s="101" t="s">
        <v>208</v>
      </c>
      <c r="AM4" s="101" t="s">
        <v>209</v>
      </c>
      <c r="AN4" s="101" t="s">
        <v>210</v>
      </c>
      <c r="AO4" s="101" t="s">
        <v>211</v>
      </c>
      <c r="AP4" s="101" t="s">
        <v>212</v>
      </c>
      <c r="AQ4" s="101" t="s">
        <v>208</v>
      </c>
      <c r="AR4" s="101" t="s">
        <v>209</v>
      </c>
      <c r="AS4" s="101" t="s">
        <v>210</v>
      </c>
      <c r="AT4" s="101" t="s">
        <v>211</v>
      </c>
      <c r="AU4" s="101" t="s">
        <v>212</v>
      </c>
      <c r="AV4" s="102" t="s">
        <v>208</v>
      </c>
      <c r="AW4" s="102" t="s">
        <v>209</v>
      </c>
      <c r="AX4" s="102" t="s">
        <v>210</v>
      </c>
      <c r="AY4" s="102" t="s">
        <v>211</v>
      </c>
      <c r="AZ4" s="101" t="s">
        <v>212</v>
      </c>
      <c r="BA4" s="101" t="s">
        <v>208</v>
      </c>
      <c r="BB4" s="101" t="s">
        <v>209</v>
      </c>
      <c r="BC4" s="101" t="s">
        <v>210</v>
      </c>
      <c r="BD4" s="101" t="s">
        <v>211</v>
      </c>
      <c r="BE4" s="157" t="s">
        <v>212</v>
      </c>
      <c r="BF4" s="101" t="s">
        <v>208</v>
      </c>
      <c r="BG4" s="101" t="s">
        <v>209</v>
      </c>
      <c r="BH4" s="101" t="s">
        <v>210</v>
      </c>
      <c r="BI4" s="101" t="s">
        <v>211</v>
      </c>
      <c r="BJ4" s="119" t="s">
        <v>212</v>
      </c>
      <c r="BK4" s="101" t="s">
        <v>208</v>
      </c>
      <c r="BL4" s="101" t="s">
        <v>209</v>
      </c>
      <c r="BM4" s="101" t="s">
        <v>210</v>
      </c>
      <c r="BN4" s="101" t="s">
        <v>211</v>
      </c>
      <c r="BO4" s="119" t="s">
        <v>212</v>
      </c>
    </row>
    <row r="5" spans="1:67" ht="30" customHeight="1">
      <c r="A5" s="328" t="s">
        <v>214</v>
      </c>
      <c r="B5" s="329"/>
      <c r="C5" s="75">
        <v>1507</v>
      </c>
      <c r="D5" s="76">
        <v>3124</v>
      </c>
      <c r="E5" s="76">
        <v>4570</v>
      </c>
      <c r="F5" s="76">
        <v>6081</v>
      </c>
      <c r="G5" s="76">
        <v>2957</v>
      </c>
      <c r="H5" s="75">
        <v>1607</v>
      </c>
      <c r="I5" s="76">
        <v>3399</v>
      </c>
      <c r="J5" s="76">
        <v>5157</v>
      </c>
      <c r="K5" s="76">
        <v>6909</v>
      </c>
      <c r="L5" s="76">
        <v>3510</v>
      </c>
      <c r="M5" s="75">
        <v>1841</v>
      </c>
      <c r="N5" s="76">
        <v>4398</v>
      </c>
      <c r="O5" s="76">
        <v>7217</v>
      </c>
      <c r="P5" s="76">
        <v>10355</v>
      </c>
      <c r="Q5" s="76">
        <v>5957</v>
      </c>
      <c r="R5" s="75">
        <v>3098</v>
      </c>
      <c r="S5" s="76">
        <v>6488</v>
      </c>
      <c r="T5" s="76">
        <v>10491</v>
      </c>
      <c r="U5" s="76">
        <v>15701</v>
      </c>
      <c r="V5" s="76">
        <v>9213</v>
      </c>
      <c r="W5" s="75">
        <v>5619</v>
      </c>
      <c r="X5" s="76">
        <v>11729</v>
      </c>
      <c r="Y5" s="76">
        <v>18140</v>
      </c>
      <c r="Z5" s="76">
        <v>24836</v>
      </c>
      <c r="AA5" s="76">
        <v>13107</v>
      </c>
      <c r="AB5" s="75">
        <v>6916</v>
      </c>
      <c r="AC5" s="76">
        <v>14114</v>
      </c>
      <c r="AD5" s="76">
        <v>21128</v>
      </c>
      <c r="AE5" s="76">
        <v>27937</v>
      </c>
      <c r="AF5" s="76">
        <v>13823</v>
      </c>
      <c r="AG5" s="75">
        <v>4122</v>
      </c>
      <c r="AH5" s="76">
        <v>10619</v>
      </c>
      <c r="AI5" s="76">
        <v>17099</v>
      </c>
      <c r="AJ5" s="76">
        <v>22493</v>
      </c>
      <c r="AK5" s="76">
        <v>11873</v>
      </c>
      <c r="AL5" s="75">
        <v>4536</v>
      </c>
      <c r="AM5" s="76">
        <v>9286</v>
      </c>
      <c r="AN5" s="76">
        <v>14976</v>
      </c>
      <c r="AO5" s="76">
        <v>20156</v>
      </c>
      <c r="AP5" s="76">
        <v>10870</v>
      </c>
      <c r="AQ5" s="75">
        <v>5832</v>
      </c>
      <c r="AR5" s="76">
        <v>11931</v>
      </c>
      <c r="AS5" s="76">
        <v>18340</v>
      </c>
      <c r="AT5" s="76">
        <v>24737</v>
      </c>
      <c r="AU5" s="112">
        <v>12806</v>
      </c>
      <c r="AV5" s="57">
        <v>6714</v>
      </c>
      <c r="AW5" s="76">
        <v>13748</v>
      </c>
      <c r="AX5" s="76">
        <v>20943</v>
      </c>
      <c r="AY5" s="76">
        <v>28460</v>
      </c>
      <c r="AZ5" s="112">
        <v>14712</v>
      </c>
      <c r="BA5" s="75">
        <v>8024</v>
      </c>
      <c r="BB5" s="76">
        <v>17009</v>
      </c>
      <c r="BC5" s="76">
        <v>26068.251909999999</v>
      </c>
      <c r="BD5" s="76">
        <v>35412.009855999997</v>
      </c>
      <c r="BE5" s="76">
        <f>BD5-BB5</f>
        <v>18403.009855999997</v>
      </c>
      <c r="BF5" s="75">
        <v>9961.1548390000007</v>
      </c>
      <c r="BG5" s="76">
        <v>20328.444799000001</v>
      </c>
      <c r="BH5" s="76">
        <v>29905.842127</v>
      </c>
      <c r="BI5" s="76">
        <v>39625.662451999997</v>
      </c>
      <c r="BJ5" s="112">
        <f>BI5-BG5</f>
        <v>19297.217652999996</v>
      </c>
      <c r="BK5" s="75">
        <v>10462.194094</v>
      </c>
      <c r="BL5" s="76"/>
      <c r="BM5" s="76"/>
      <c r="BN5" s="76"/>
      <c r="BO5" s="112"/>
    </row>
    <row r="6" spans="1:67" ht="30" customHeight="1">
      <c r="A6" s="128"/>
      <c r="B6" s="304" t="s">
        <v>284</v>
      </c>
      <c r="C6" s="305">
        <v>155</v>
      </c>
      <c r="D6" s="227">
        <v>357</v>
      </c>
      <c r="E6" s="227">
        <v>517</v>
      </c>
      <c r="F6" s="227">
        <v>734</v>
      </c>
      <c r="G6" s="227">
        <v>378</v>
      </c>
      <c r="H6" s="279">
        <v>275</v>
      </c>
      <c r="I6" s="227">
        <v>612</v>
      </c>
      <c r="J6" s="227">
        <v>956</v>
      </c>
      <c r="K6" s="227">
        <v>1318</v>
      </c>
      <c r="L6" s="227">
        <v>706</v>
      </c>
      <c r="M6" s="279">
        <v>463</v>
      </c>
      <c r="N6" s="227">
        <v>948</v>
      </c>
      <c r="O6" s="227">
        <v>1380</v>
      </c>
      <c r="P6" s="227">
        <v>1831</v>
      </c>
      <c r="Q6" s="227">
        <v>883</v>
      </c>
      <c r="R6" s="279">
        <v>488</v>
      </c>
      <c r="S6" s="227">
        <v>1004</v>
      </c>
      <c r="T6" s="227">
        <v>1505</v>
      </c>
      <c r="U6" s="227">
        <v>2164</v>
      </c>
      <c r="V6" s="227">
        <v>1160</v>
      </c>
      <c r="W6" s="279">
        <v>837</v>
      </c>
      <c r="X6" s="227">
        <v>1742</v>
      </c>
      <c r="Y6" s="227">
        <v>2574</v>
      </c>
      <c r="Z6" s="227">
        <v>3535</v>
      </c>
      <c r="AA6" s="227">
        <v>1793</v>
      </c>
      <c r="AB6" s="279">
        <v>1213</v>
      </c>
      <c r="AC6" s="227">
        <v>2595</v>
      </c>
      <c r="AD6" s="227">
        <v>3907</v>
      </c>
      <c r="AE6" s="227">
        <v>5432</v>
      </c>
      <c r="AF6" s="227">
        <v>2836</v>
      </c>
      <c r="AG6" s="279">
        <v>1046</v>
      </c>
      <c r="AH6" s="227">
        <v>2917</v>
      </c>
      <c r="AI6" s="227">
        <v>4570</v>
      </c>
      <c r="AJ6" s="227">
        <v>6106</v>
      </c>
      <c r="AK6" s="227">
        <v>3189</v>
      </c>
      <c r="AL6" s="279">
        <v>1704</v>
      </c>
      <c r="AM6" s="227">
        <v>3401</v>
      </c>
      <c r="AN6" s="227">
        <v>5052</v>
      </c>
      <c r="AO6" s="227">
        <v>6594</v>
      </c>
      <c r="AP6" s="227">
        <v>3193</v>
      </c>
      <c r="AQ6" s="279">
        <v>1826</v>
      </c>
      <c r="AR6" s="227">
        <v>3725</v>
      </c>
      <c r="AS6" s="227">
        <v>5611</v>
      </c>
      <c r="AT6" s="227">
        <v>7579</v>
      </c>
      <c r="AU6" s="280">
        <v>3854</v>
      </c>
      <c r="AV6" s="306">
        <v>2161</v>
      </c>
      <c r="AW6" s="227">
        <v>4406</v>
      </c>
      <c r="AX6" s="227">
        <v>6403</v>
      </c>
      <c r="AY6" s="227">
        <v>8663</v>
      </c>
      <c r="AZ6" s="280">
        <v>4257</v>
      </c>
      <c r="BA6" s="279">
        <v>2518</v>
      </c>
      <c r="BB6" s="227">
        <v>5632</v>
      </c>
      <c r="BC6" s="227">
        <v>8423.7563630000004</v>
      </c>
      <c r="BD6" s="227">
        <v>11414.653272</v>
      </c>
      <c r="BE6" s="227">
        <f>BD6-BB6</f>
        <v>5782.6532719999996</v>
      </c>
      <c r="BF6" s="279">
        <v>3516.4371930000002</v>
      </c>
      <c r="BG6" s="227">
        <v>7221.0250210000004</v>
      </c>
      <c r="BH6" s="227">
        <v>10070.004029</v>
      </c>
      <c r="BI6" s="227">
        <v>13332.240884000001</v>
      </c>
      <c r="BJ6" s="280">
        <f>BI6-BG6</f>
        <v>6111.2158630000004</v>
      </c>
      <c r="BK6" s="279">
        <v>3800.13859</v>
      </c>
      <c r="BL6" s="227"/>
      <c r="BM6" s="227"/>
      <c r="BN6" s="227"/>
      <c r="BO6" s="280"/>
    </row>
    <row r="7" spans="1:67" ht="30" customHeight="1">
      <c r="A7" s="128"/>
      <c r="B7" s="155" t="s">
        <v>282</v>
      </c>
      <c r="C7" s="151" t="s">
        <v>283</v>
      </c>
      <c r="D7" s="135" t="s">
        <v>283</v>
      </c>
      <c r="E7" s="135" t="s">
        <v>283</v>
      </c>
      <c r="F7" s="135" t="s">
        <v>283</v>
      </c>
      <c r="G7" s="135" t="s">
        <v>283</v>
      </c>
      <c r="H7" s="136" t="s">
        <v>283</v>
      </c>
      <c r="I7" s="135" t="s">
        <v>283</v>
      </c>
      <c r="J7" s="135" t="s">
        <v>283</v>
      </c>
      <c r="K7" s="135" t="s">
        <v>283</v>
      </c>
      <c r="L7" s="135" t="s">
        <v>283</v>
      </c>
      <c r="M7" s="136" t="s">
        <v>283</v>
      </c>
      <c r="N7" s="135" t="s">
        <v>283</v>
      </c>
      <c r="O7" s="135" t="s">
        <v>283</v>
      </c>
      <c r="P7" s="135" t="s">
        <v>283</v>
      </c>
      <c r="Q7" s="135" t="s">
        <v>283</v>
      </c>
      <c r="R7" s="136" t="s">
        <v>283</v>
      </c>
      <c r="S7" s="135" t="s">
        <v>283</v>
      </c>
      <c r="T7" s="135" t="s">
        <v>283</v>
      </c>
      <c r="U7" s="135">
        <v>1080</v>
      </c>
      <c r="V7" s="135">
        <v>1080</v>
      </c>
      <c r="W7" s="136">
        <v>1096</v>
      </c>
      <c r="X7" s="135">
        <v>2293</v>
      </c>
      <c r="Y7" s="135">
        <v>3481</v>
      </c>
      <c r="Z7" s="135">
        <v>4773</v>
      </c>
      <c r="AA7" s="135">
        <v>2480</v>
      </c>
      <c r="AB7" s="136">
        <v>1473</v>
      </c>
      <c r="AC7" s="135">
        <v>2919</v>
      </c>
      <c r="AD7" s="135">
        <v>4336</v>
      </c>
      <c r="AE7" s="135">
        <v>5691</v>
      </c>
      <c r="AF7" s="135">
        <v>2772</v>
      </c>
      <c r="AG7" s="136">
        <v>889</v>
      </c>
      <c r="AH7" s="135">
        <v>2129</v>
      </c>
      <c r="AI7" s="135">
        <v>3344</v>
      </c>
      <c r="AJ7" s="135">
        <v>4329</v>
      </c>
      <c r="AK7" s="135">
        <v>2200</v>
      </c>
      <c r="AL7" s="136">
        <v>910</v>
      </c>
      <c r="AM7" s="135">
        <v>1835</v>
      </c>
      <c r="AN7" s="135">
        <v>3062</v>
      </c>
      <c r="AO7" s="135">
        <v>4217</v>
      </c>
      <c r="AP7" s="135">
        <v>2382</v>
      </c>
      <c r="AQ7" s="136">
        <v>1508</v>
      </c>
      <c r="AR7" s="135">
        <v>3265</v>
      </c>
      <c r="AS7" s="135">
        <v>5213</v>
      </c>
      <c r="AT7" s="135">
        <v>7154</v>
      </c>
      <c r="AU7" s="137">
        <v>3889</v>
      </c>
      <c r="AV7" s="138">
        <v>2070</v>
      </c>
      <c r="AW7" s="135">
        <v>4235</v>
      </c>
      <c r="AX7" s="135">
        <v>6527</v>
      </c>
      <c r="AY7" s="135">
        <v>8889</v>
      </c>
      <c r="AZ7" s="137">
        <v>4654</v>
      </c>
      <c r="BA7" s="136">
        <v>2486</v>
      </c>
      <c r="BB7" s="135">
        <v>5186</v>
      </c>
      <c r="BC7" s="135">
        <v>8080.3026769999997</v>
      </c>
      <c r="BD7" s="135">
        <v>11057.095434999999</v>
      </c>
      <c r="BE7" s="135">
        <f t="shared" ref="BE7:BE9" si="0">BD7-BB7</f>
        <v>5871.0954349999993</v>
      </c>
      <c r="BF7" s="279">
        <v>2982.3091960000002</v>
      </c>
      <c r="BG7" s="227">
        <v>6098.8617240000003</v>
      </c>
      <c r="BH7" s="227">
        <v>9239.6317799999997</v>
      </c>
      <c r="BI7" s="227">
        <v>12244.219148</v>
      </c>
      <c r="BJ7" s="137">
        <f t="shared" ref="BJ7:BJ9" si="1">BI7-BG7</f>
        <v>6145.3574239999998</v>
      </c>
      <c r="BK7" s="279">
        <v>2998.4704019999999</v>
      </c>
      <c r="BL7" s="227"/>
      <c r="BM7" s="227"/>
      <c r="BN7" s="227"/>
      <c r="BO7" s="137"/>
    </row>
    <row r="8" spans="1:67" ht="30" customHeight="1">
      <c r="A8" s="129"/>
      <c r="B8" s="153" t="s">
        <v>285</v>
      </c>
      <c r="C8" s="152">
        <v>1352</v>
      </c>
      <c r="D8" s="140">
        <v>2767</v>
      </c>
      <c r="E8" s="140">
        <v>4053</v>
      </c>
      <c r="F8" s="140">
        <v>5347</v>
      </c>
      <c r="G8" s="140">
        <v>2579</v>
      </c>
      <c r="H8" s="141">
        <v>1332</v>
      </c>
      <c r="I8" s="140">
        <v>2787</v>
      </c>
      <c r="J8" s="140">
        <v>4201</v>
      </c>
      <c r="K8" s="140">
        <v>5591</v>
      </c>
      <c r="L8" s="140">
        <v>2804</v>
      </c>
      <c r="M8" s="141">
        <v>1378</v>
      </c>
      <c r="N8" s="140">
        <v>3450</v>
      </c>
      <c r="O8" s="140">
        <v>5837</v>
      </c>
      <c r="P8" s="140">
        <v>8524</v>
      </c>
      <c r="Q8" s="140">
        <v>5074</v>
      </c>
      <c r="R8" s="141">
        <v>2610</v>
      </c>
      <c r="S8" s="140">
        <v>5484</v>
      </c>
      <c r="T8" s="140">
        <v>8986</v>
      </c>
      <c r="U8" s="140">
        <v>12457</v>
      </c>
      <c r="V8" s="140">
        <v>6973</v>
      </c>
      <c r="W8" s="141">
        <v>3686</v>
      </c>
      <c r="X8" s="140">
        <v>7694</v>
      </c>
      <c r="Y8" s="140">
        <v>12085</v>
      </c>
      <c r="Z8" s="140">
        <v>16528</v>
      </c>
      <c r="AA8" s="140">
        <v>8834</v>
      </c>
      <c r="AB8" s="141">
        <v>4230</v>
      </c>
      <c r="AC8" s="140">
        <v>8600</v>
      </c>
      <c r="AD8" s="140">
        <v>12885</v>
      </c>
      <c r="AE8" s="140">
        <v>16814</v>
      </c>
      <c r="AF8" s="140">
        <v>8215</v>
      </c>
      <c r="AG8" s="141">
        <v>2187</v>
      </c>
      <c r="AH8" s="140">
        <v>5573</v>
      </c>
      <c r="AI8" s="140">
        <v>9185</v>
      </c>
      <c r="AJ8" s="140">
        <v>12058</v>
      </c>
      <c r="AK8" s="140">
        <v>6484</v>
      </c>
      <c r="AL8" s="141">
        <v>1922</v>
      </c>
      <c r="AM8" s="140">
        <v>4050</v>
      </c>
      <c r="AN8" s="140">
        <v>6862</v>
      </c>
      <c r="AO8" s="140">
        <v>9345</v>
      </c>
      <c r="AP8" s="140">
        <v>5295</v>
      </c>
      <c r="AQ8" s="141">
        <v>2498</v>
      </c>
      <c r="AR8" s="140">
        <v>4941</v>
      </c>
      <c r="AS8" s="140">
        <v>7516</v>
      </c>
      <c r="AT8" s="140">
        <v>10004</v>
      </c>
      <c r="AU8" s="142">
        <v>5063</v>
      </c>
      <c r="AV8" s="143">
        <v>2483</v>
      </c>
      <c r="AW8" s="140">
        <v>5107</v>
      </c>
      <c r="AX8" s="140">
        <v>8013</v>
      </c>
      <c r="AY8" s="140">
        <v>10908</v>
      </c>
      <c r="AZ8" s="142">
        <v>5801</v>
      </c>
      <c r="BA8" s="141">
        <v>3020</v>
      </c>
      <c r="BB8" s="140">
        <v>6191</v>
      </c>
      <c r="BC8" s="140">
        <v>9564.1928700000008</v>
      </c>
      <c r="BD8" s="140">
        <v>12940.261148999998</v>
      </c>
      <c r="BE8" s="140">
        <f t="shared" si="0"/>
        <v>6749.2611489999981</v>
      </c>
      <c r="BF8" s="141">
        <v>3462.4084500000004</v>
      </c>
      <c r="BG8" s="140">
        <v>7008.5580540000001</v>
      </c>
      <c r="BH8" s="140">
        <v>10596.206318</v>
      </c>
      <c r="BI8" s="140">
        <v>14049.202419999996</v>
      </c>
      <c r="BJ8" s="142">
        <f t="shared" si="1"/>
        <v>7040.6443659999959</v>
      </c>
      <c r="BK8" s="141">
        <v>3663.585102</v>
      </c>
      <c r="BL8" s="140"/>
      <c r="BM8" s="140"/>
      <c r="BN8" s="140"/>
      <c r="BO8" s="142"/>
    </row>
    <row r="9" spans="1:67" ht="30" customHeight="1">
      <c r="A9" s="330" t="s">
        <v>221</v>
      </c>
      <c r="B9" s="331"/>
      <c r="C9" s="73">
        <v>-58</v>
      </c>
      <c r="D9" s="74">
        <v>-2</v>
      </c>
      <c r="E9" s="74">
        <v>-47</v>
      </c>
      <c r="F9" s="74">
        <v>-35</v>
      </c>
      <c r="G9" s="74">
        <v>-33</v>
      </c>
      <c r="H9" s="73">
        <v>-57</v>
      </c>
      <c r="I9" s="74">
        <v>9</v>
      </c>
      <c r="J9" s="74">
        <v>-5</v>
      </c>
      <c r="K9" s="74">
        <v>56</v>
      </c>
      <c r="L9" s="74">
        <v>47</v>
      </c>
      <c r="M9" s="73">
        <v>-27</v>
      </c>
      <c r="N9" s="74">
        <v>-34</v>
      </c>
      <c r="O9" s="74">
        <v>-4</v>
      </c>
      <c r="P9" s="74">
        <v>98</v>
      </c>
      <c r="Q9" s="74">
        <v>131</v>
      </c>
      <c r="R9" s="73">
        <v>-116</v>
      </c>
      <c r="S9" s="74">
        <v>-392</v>
      </c>
      <c r="T9" s="74">
        <v>-614</v>
      </c>
      <c r="U9" s="74">
        <v>-1015</v>
      </c>
      <c r="V9" s="74">
        <v>-623</v>
      </c>
      <c r="W9" s="73">
        <v>-333</v>
      </c>
      <c r="X9" s="74">
        <v>-647</v>
      </c>
      <c r="Y9" s="74">
        <v>-1051</v>
      </c>
      <c r="Z9" s="74">
        <v>-1402</v>
      </c>
      <c r="AA9" s="74">
        <v>-755</v>
      </c>
      <c r="AB9" s="73">
        <v>32</v>
      </c>
      <c r="AC9" s="74">
        <v>62</v>
      </c>
      <c r="AD9" s="74">
        <v>70</v>
      </c>
      <c r="AE9" s="74">
        <v>63</v>
      </c>
      <c r="AF9" s="74">
        <v>2</v>
      </c>
      <c r="AG9" s="73">
        <v>-958</v>
      </c>
      <c r="AH9" s="74">
        <v>-540</v>
      </c>
      <c r="AI9" s="74">
        <v>125</v>
      </c>
      <c r="AJ9" s="74">
        <v>197</v>
      </c>
      <c r="AK9" s="74">
        <v>737</v>
      </c>
      <c r="AL9" s="73">
        <v>8</v>
      </c>
      <c r="AM9" s="74">
        <v>115</v>
      </c>
      <c r="AN9" s="74">
        <v>359</v>
      </c>
      <c r="AO9" s="74">
        <v>836</v>
      </c>
      <c r="AP9" s="74">
        <v>721</v>
      </c>
      <c r="AQ9" s="73">
        <v>747</v>
      </c>
      <c r="AR9" s="74">
        <v>1433</v>
      </c>
      <c r="AS9" s="74">
        <v>2327</v>
      </c>
      <c r="AT9" s="74">
        <v>3044</v>
      </c>
      <c r="AU9" s="113">
        <v>1611</v>
      </c>
      <c r="AV9" s="55">
        <v>1077</v>
      </c>
      <c r="AW9" s="74">
        <v>2301</v>
      </c>
      <c r="AX9" s="74">
        <v>3713</v>
      </c>
      <c r="AY9" s="74">
        <v>4451</v>
      </c>
      <c r="AZ9" s="113">
        <v>2151</v>
      </c>
      <c r="BA9" s="73">
        <v>1025</v>
      </c>
      <c r="BB9" s="74">
        <v>2214</v>
      </c>
      <c r="BC9" s="74">
        <v>3355.364051</v>
      </c>
      <c r="BD9" s="74">
        <v>4446.7878330000003</v>
      </c>
      <c r="BE9" s="74">
        <f t="shared" si="0"/>
        <v>2232.7878330000003</v>
      </c>
      <c r="BF9" s="281">
        <v>1134.2487430000001</v>
      </c>
      <c r="BG9" s="74">
        <v>2251.6055259999998</v>
      </c>
      <c r="BH9" s="74">
        <v>3224.0092100000002</v>
      </c>
      <c r="BI9" s="74">
        <v>4152.1928600000001</v>
      </c>
      <c r="BJ9" s="113">
        <f t="shared" si="1"/>
        <v>1900.5873340000003</v>
      </c>
      <c r="BK9" s="281">
        <v>964.48333200000002</v>
      </c>
      <c r="BL9" s="74"/>
      <c r="BM9" s="74"/>
      <c r="BN9" s="74"/>
      <c r="BO9" s="113"/>
    </row>
    <row r="10" spans="1:67" ht="15" customHeight="1">
      <c r="A10" s="324" t="s">
        <v>222</v>
      </c>
      <c r="B10" s="325"/>
      <c r="C10" s="94" t="s">
        <v>283</v>
      </c>
      <c r="D10" s="98" t="s">
        <v>283</v>
      </c>
      <c r="E10" s="98" t="s">
        <v>283</v>
      </c>
      <c r="F10" s="98" t="s">
        <v>283</v>
      </c>
      <c r="G10" s="99" t="s">
        <v>283</v>
      </c>
      <c r="H10" s="98" t="s">
        <v>283</v>
      </c>
      <c r="I10" s="90">
        <v>3.0000000000000001E-3</v>
      </c>
      <c r="J10" s="98" t="s">
        <v>283</v>
      </c>
      <c r="K10" s="90">
        <v>8.0000000000000002E-3</v>
      </c>
      <c r="L10" s="90">
        <v>1.2999999999999999E-2</v>
      </c>
      <c r="M10" s="98" t="s">
        <v>283</v>
      </c>
      <c r="N10" s="98" t="s">
        <v>283</v>
      </c>
      <c r="O10" s="98" t="s">
        <v>283</v>
      </c>
      <c r="P10" s="90">
        <v>8.9999999999999993E-3</v>
      </c>
      <c r="Q10" s="90">
        <v>2.1999999999999999E-2</v>
      </c>
      <c r="R10" s="98" t="s">
        <v>283</v>
      </c>
      <c r="S10" s="98" t="s">
        <v>283</v>
      </c>
      <c r="T10" s="98" t="s">
        <v>283</v>
      </c>
      <c r="U10" s="98" t="s">
        <v>283</v>
      </c>
      <c r="V10" s="98" t="s">
        <v>283</v>
      </c>
      <c r="W10" s="98" t="s">
        <v>283</v>
      </c>
      <c r="X10" s="98" t="s">
        <v>283</v>
      </c>
      <c r="Y10" s="98" t="s">
        <v>283</v>
      </c>
      <c r="Z10" s="98" t="s">
        <v>283</v>
      </c>
      <c r="AA10" s="98" t="s">
        <v>283</v>
      </c>
      <c r="AB10" s="89">
        <v>5.0000000000000001E-3</v>
      </c>
      <c r="AC10" s="90">
        <v>4.0000000000000001E-3</v>
      </c>
      <c r="AD10" s="90">
        <v>3.0000000000000001E-3</v>
      </c>
      <c r="AE10" s="90">
        <v>2E-3</v>
      </c>
      <c r="AF10" s="90">
        <v>0</v>
      </c>
      <c r="AG10" s="98" t="s">
        <v>283</v>
      </c>
      <c r="AH10" s="98" t="s">
        <v>283</v>
      </c>
      <c r="AI10" s="90">
        <v>7.0000000000000001E-3</v>
      </c>
      <c r="AJ10" s="90">
        <v>8.9999999999999993E-3</v>
      </c>
      <c r="AK10" s="90">
        <v>6.2E-2</v>
      </c>
      <c r="AL10" s="89">
        <v>2E-3</v>
      </c>
      <c r="AM10" s="90">
        <v>1.2E-2</v>
      </c>
      <c r="AN10" s="90">
        <v>2.4E-2</v>
      </c>
      <c r="AO10" s="90">
        <v>4.2000000000000003E-2</v>
      </c>
      <c r="AP10" s="90">
        <v>6.6000000000000003E-2</v>
      </c>
      <c r="AQ10" s="89">
        <v>0.128</v>
      </c>
      <c r="AR10" s="90">
        <v>0.12</v>
      </c>
      <c r="AS10" s="90">
        <v>0.127</v>
      </c>
      <c r="AT10" s="90">
        <v>0.123</v>
      </c>
      <c r="AU10" s="114">
        <v>0.12580040605965953</v>
      </c>
      <c r="AV10" s="88">
        <v>0.16</v>
      </c>
      <c r="AW10" s="90">
        <v>0.16733879712103575</v>
      </c>
      <c r="AX10" s="90">
        <v>0.17729074153655158</v>
      </c>
      <c r="AY10" s="90">
        <v>0.156</v>
      </c>
      <c r="AZ10" s="114">
        <v>0.14620717781402937</v>
      </c>
      <c r="BA10" s="44">
        <v>0.12774177467597209</v>
      </c>
      <c r="BB10" s="90">
        <v>0.13100000000000001</v>
      </c>
      <c r="BC10" s="90">
        <v>0.12871457827645336</v>
      </c>
      <c r="BD10" s="90">
        <f t="shared" ref="BD10:BJ10" si="2">BD9/BD5</f>
        <v>0.12557287347096352</v>
      </c>
      <c r="BE10" s="90">
        <f t="shared" si="2"/>
        <v>0.12132731821974418</v>
      </c>
      <c r="BF10" s="51">
        <v>0.11386719324542366</v>
      </c>
      <c r="BG10" s="52">
        <v>0.11076132720741928</v>
      </c>
      <c r="BH10" s="52">
        <v>0.10780533102223716</v>
      </c>
      <c r="BI10" s="52">
        <v>0.10478544970774184</v>
      </c>
      <c r="BJ10" s="114">
        <f t="shared" si="2"/>
        <v>9.849022632050429E-2</v>
      </c>
      <c r="BK10" s="51">
        <v>9.2187482217819389E-2</v>
      </c>
      <c r="BL10" s="52"/>
      <c r="BM10" s="52"/>
      <c r="BN10" s="52"/>
      <c r="BO10" s="114"/>
    </row>
    <row r="11" spans="1:67" ht="30" customHeight="1">
      <c r="A11" s="332" t="s">
        <v>267</v>
      </c>
      <c r="B11" s="333"/>
      <c r="C11" s="86" t="s">
        <v>283</v>
      </c>
      <c r="D11" s="74">
        <v>-32</v>
      </c>
      <c r="E11" s="74">
        <v>-36</v>
      </c>
      <c r="F11" s="74">
        <v>-225</v>
      </c>
      <c r="G11" s="74">
        <v>-194</v>
      </c>
      <c r="H11" s="73">
        <v>-25</v>
      </c>
      <c r="I11" s="74">
        <v>-77</v>
      </c>
      <c r="J11" s="74">
        <v>-86</v>
      </c>
      <c r="K11" s="74">
        <v>-216</v>
      </c>
      <c r="L11" s="74">
        <v>-139</v>
      </c>
      <c r="M11" s="73">
        <v>-7</v>
      </c>
      <c r="N11" s="74">
        <v>-24</v>
      </c>
      <c r="O11" s="74">
        <v>-34</v>
      </c>
      <c r="P11" s="74">
        <v>-358</v>
      </c>
      <c r="Q11" s="74">
        <v>-334</v>
      </c>
      <c r="R11" s="73">
        <v>-2</v>
      </c>
      <c r="S11" s="74">
        <v>-41</v>
      </c>
      <c r="T11" s="74">
        <v>-41</v>
      </c>
      <c r="U11" s="74">
        <v>-42</v>
      </c>
      <c r="V11" s="74">
        <v>-1</v>
      </c>
      <c r="W11" s="73">
        <v>-26</v>
      </c>
      <c r="X11" s="74">
        <v>-52</v>
      </c>
      <c r="Y11" s="74">
        <v>-53</v>
      </c>
      <c r="Z11" s="74">
        <v>-2142</v>
      </c>
      <c r="AA11" s="74">
        <v>-2091</v>
      </c>
      <c r="AB11" s="73">
        <v>-2</v>
      </c>
      <c r="AC11" s="74">
        <v>-20</v>
      </c>
      <c r="AD11" s="74">
        <v>-96</v>
      </c>
      <c r="AE11" s="74">
        <v>-3094</v>
      </c>
      <c r="AF11" s="74">
        <v>-3074</v>
      </c>
      <c r="AG11" s="73">
        <v>-476</v>
      </c>
      <c r="AH11" s="74">
        <v>-828</v>
      </c>
      <c r="AI11" s="74">
        <v>-1041</v>
      </c>
      <c r="AJ11" s="74">
        <v>-3422</v>
      </c>
      <c r="AK11" s="74">
        <v>-2594</v>
      </c>
      <c r="AL11" s="73">
        <v>-182</v>
      </c>
      <c r="AM11" s="74">
        <v>-291</v>
      </c>
      <c r="AN11" s="74">
        <v>-688</v>
      </c>
      <c r="AO11" s="74">
        <v>-1451</v>
      </c>
      <c r="AP11" s="74">
        <v>-1160</v>
      </c>
      <c r="AQ11" s="73">
        <v>-124</v>
      </c>
      <c r="AR11" s="74">
        <v>-149</v>
      </c>
      <c r="AS11" s="74">
        <v>-279</v>
      </c>
      <c r="AT11" s="74">
        <v>-476</v>
      </c>
      <c r="AU11" s="113">
        <v>-327</v>
      </c>
      <c r="AV11" s="282" t="s">
        <v>286</v>
      </c>
      <c r="AW11" s="283" t="s">
        <v>286</v>
      </c>
      <c r="AX11" s="74" t="s">
        <v>286</v>
      </c>
      <c r="AY11" s="74">
        <v>-96</v>
      </c>
      <c r="AZ11" s="284">
        <v>-96</v>
      </c>
      <c r="BA11" s="73">
        <v>-13</v>
      </c>
      <c r="BB11" s="74">
        <v>-21</v>
      </c>
      <c r="BC11" s="74">
        <v>-52.589016999999998</v>
      </c>
      <c r="BD11" s="74">
        <v>-302.579565</v>
      </c>
      <c r="BE11" s="74">
        <f>BD11-BB11</f>
        <v>-281.579565</v>
      </c>
      <c r="BF11" s="86">
        <v>-80.479688999999993</v>
      </c>
      <c r="BG11" s="74">
        <v>-78.089102999999994</v>
      </c>
      <c r="BH11" s="74">
        <v>-104.822425</v>
      </c>
      <c r="BI11" s="74">
        <v>-398.60223400000001</v>
      </c>
      <c r="BJ11" s="113">
        <f>BI11-BG11</f>
        <v>-320.51313100000004</v>
      </c>
      <c r="BK11" s="86">
        <v>-98.672624999999996</v>
      </c>
      <c r="BL11" s="74"/>
      <c r="BM11" s="74"/>
      <c r="BN11" s="74"/>
      <c r="BO11" s="113"/>
    </row>
    <row r="12" spans="1:67" ht="30" customHeight="1">
      <c r="A12" s="322" t="s">
        <v>274</v>
      </c>
      <c r="B12" s="323"/>
      <c r="C12" s="73">
        <v>35</v>
      </c>
      <c r="D12" s="74">
        <v>72</v>
      </c>
      <c r="E12" s="74">
        <v>111</v>
      </c>
      <c r="F12" s="74">
        <v>154</v>
      </c>
      <c r="G12" s="74">
        <v>82</v>
      </c>
      <c r="H12" s="73">
        <v>48</v>
      </c>
      <c r="I12" s="74">
        <v>100</v>
      </c>
      <c r="J12" s="74">
        <v>159</v>
      </c>
      <c r="K12" s="74">
        <v>221</v>
      </c>
      <c r="L12" s="74">
        <v>120</v>
      </c>
      <c r="M12" s="73">
        <v>64</v>
      </c>
      <c r="N12" s="74">
        <v>144</v>
      </c>
      <c r="O12" s="74">
        <v>231</v>
      </c>
      <c r="P12" s="74">
        <v>354</v>
      </c>
      <c r="Q12" s="74">
        <v>210</v>
      </c>
      <c r="R12" s="73">
        <v>101</v>
      </c>
      <c r="S12" s="74">
        <v>217</v>
      </c>
      <c r="T12" s="74">
        <v>357</v>
      </c>
      <c r="U12" s="74">
        <v>564</v>
      </c>
      <c r="V12" s="74">
        <v>347</v>
      </c>
      <c r="W12" s="73">
        <v>205</v>
      </c>
      <c r="X12" s="74">
        <v>436</v>
      </c>
      <c r="Y12" s="74">
        <v>685</v>
      </c>
      <c r="Z12" s="74">
        <v>979</v>
      </c>
      <c r="AA12" s="74">
        <v>543</v>
      </c>
      <c r="AB12" s="73">
        <v>812</v>
      </c>
      <c r="AC12" s="74">
        <v>1614</v>
      </c>
      <c r="AD12" s="74">
        <v>2554</v>
      </c>
      <c r="AE12" s="74">
        <v>3453</v>
      </c>
      <c r="AF12" s="74">
        <v>1839</v>
      </c>
      <c r="AG12" s="73">
        <v>843</v>
      </c>
      <c r="AH12" s="74">
        <v>1698</v>
      </c>
      <c r="AI12" s="74">
        <v>2533</v>
      </c>
      <c r="AJ12" s="74">
        <v>3393</v>
      </c>
      <c r="AK12" s="74">
        <v>1695</v>
      </c>
      <c r="AL12" s="73">
        <v>661</v>
      </c>
      <c r="AM12" s="74">
        <v>1340</v>
      </c>
      <c r="AN12" s="74">
        <v>2002</v>
      </c>
      <c r="AO12" s="74">
        <v>2655</v>
      </c>
      <c r="AP12" s="74">
        <v>1315</v>
      </c>
      <c r="AQ12" s="73">
        <v>672</v>
      </c>
      <c r="AR12" s="74">
        <v>1320</v>
      </c>
      <c r="AS12" s="74">
        <v>2014</v>
      </c>
      <c r="AT12" s="74">
        <v>2678</v>
      </c>
      <c r="AU12" s="113">
        <v>1358</v>
      </c>
      <c r="AV12" s="55">
        <v>664</v>
      </c>
      <c r="AW12" s="74">
        <v>1353</v>
      </c>
      <c r="AX12" s="74">
        <v>2083</v>
      </c>
      <c r="AY12" s="74">
        <v>2830</v>
      </c>
      <c r="AZ12" s="113">
        <v>1477</v>
      </c>
      <c r="BA12" s="73">
        <v>761</v>
      </c>
      <c r="BB12" s="74">
        <v>1557</v>
      </c>
      <c r="BC12" s="74">
        <v>2401.4325520000002</v>
      </c>
      <c r="BD12" s="74">
        <v>3277.0496539999999</v>
      </c>
      <c r="BE12" s="74">
        <f>BD12-BB12</f>
        <v>1720.0496539999999</v>
      </c>
      <c r="BF12" s="73">
        <v>902.78250100000002</v>
      </c>
      <c r="BG12" s="74">
        <v>1823.9565130000001</v>
      </c>
      <c r="BH12" s="74">
        <v>2758.4612649999999</v>
      </c>
      <c r="BI12" s="74">
        <v>3727.286482</v>
      </c>
      <c r="BJ12" s="113">
        <f>BI12-BG12</f>
        <v>1903.3299689999999</v>
      </c>
      <c r="BK12" s="73">
        <v>1005.916521</v>
      </c>
      <c r="BL12" s="74"/>
      <c r="BM12" s="74"/>
      <c r="BN12" s="74"/>
      <c r="BO12" s="113"/>
    </row>
    <row r="13" spans="1:67">
      <c r="A13" s="270"/>
      <c r="B13" s="270"/>
      <c r="C13" s="263"/>
      <c r="D13" s="263"/>
      <c r="E13" s="263"/>
      <c r="F13" s="263"/>
      <c r="G13" s="263"/>
      <c r="H13" s="263"/>
      <c r="I13" s="263"/>
      <c r="J13" s="263"/>
      <c r="K13" s="263"/>
      <c r="L13" s="263"/>
      <c r="M13" s="263"/>
      <c r="N13" s="263"/>
      <c r="O13" s="263"/>
      <c r="P13" s="263"/>
      <c r="Q13" s="263"/>
      <c r="R13" s="263"/>
      <c r="S13" s="263"/>
      <c r="T13" s="263"/>
      <c r="U13" s="263"/>
      <c r="V13" s="263"/>
      <c r="W13" s="263"/>
      <c r="X13" s="263"/>
      <c r="Y13" s="263"/>
      <c r="Z13" s="263"/>
      <c r="AA13" s="263"/>
      <c r="AB13" s="263"/>
      <c r="AC13" s="263"/>
      <c r="AD13" s="263"/>
      <c r="AE13" s="263"/>
      <c r="AF13" s="263"/>
      <c r="AG13" s="263"/>
      <c r="AH13" s="263"/>
      <c r="AI13" s="263"/>
      <c r="AJ13" s="263"/>
      <c r="AK13" s="263"/>
      <c r="AL13" s="263"/>
      <c r="AM13" s="263"/>
      <c r="AN13" s="263"/>
      <c r="AO13" s="263"/>
      <c r="AP13" s="263"/>
      <c r="AQ13" s="263"/>
      <c r="AR13" s="263"/>
      <c r="AS13" s="263"/>
      <c r="AT13" s="263"/>
      <c r="AU13" s="263"/>
      <c r="AV13" s="263"/>
      <c r="AW13" s="249"/>
      <c r="AX13" s="263"/>
      <c r="AY13" s="263"/>
      <c r="AZ13" s="263"/>
      <c r="BA13" s="263"/>
      <c r="BB13" s="263"/>
      <c r="BC13" s="263"/>
      <c r="BD13" s="263"/>
      <c r="BE13" s="263"/>
      <c r="BF13" s="263"/>
      <c r="BG13" s="249"/>
      <c r="BK13" s="263"/>
      <c r="BL13" s="249"/>
    </row>
    <row r="14" spans="1:67" hidden="1">
      <c r="A14" s="270"/>
      <c r="B14" s="270"/>
      <c r="C14" s="249"/>
      <c r="D14" s="249"/>
      <c r="E14" s="249"/>
      <c r="F14" s="249"/>
      <c r="G14" s="249"/>
      <c r="H14" s="249"/>
      <c r="I14" s="249"/>
      <c r="J14" s="253"/>
      <c r="K14" s="253"/>
      <c r="L14" s="253"/>
      <c r="M14" s="249"/>
      <c r="N14" s="249"/>
      <c r="O14" s="249"/>
      <c r="P14" s="249"/>
      <c r="Q14" s="249"/>
      <c r="R14" s="249"/>
      <c r="S14" s="249"/>
      <c r="T14" s="249"/>
      <c r="U14" s="249"/>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K14" s="249"/>
      <c r="BL14" s="249"/>
    </row>
    <row r="15" spans="1:67" hidden="1">
      <c r="A15" s="276"/>
      <c r="B15" s="276"/>
      <c r="C15" s="249"/>
      <c r="D15" s="249"/>
      <c r="E15" s="249"/>
      <c r="F15" s="249"/>
      <c r="G15" s="249"/>
      <c r="H15" s="249"/>
      <c r="I15" s="249"/>
      <c r="J15" s="249"/>
      <c r="K15" s="249"/>
      <c r="L15" s="249"/>
      <c r="M15" s="249"/>
      <c r="N15" s="249"/>
      <c r="O15" s="249"/>
      <c r="P15" s="249"/>
      <c r="Q15" s="249"/>
      <c r="R15" s="249"/>
      <c r="S15" s="249"/>
      <c r="T15" s="249"/>
      <c r="U15" s="249"/>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K15" s="249"/>
      <c r="BL15" s="249"/>
    </row>
    <row r="16" spans="1:67" hidden="1">
      <c r="A16" s="263"/>
      <c r="B16" s="263"/>
      <c r="C16" s="249"/>
      <c r="D16" s="249"/>
      <c r="E16" s="249"/>
      <c r="F16" s="249"/>
      <c r="G16" s="249"/>
      <c r="H16" s="249"/>
      <c r="I16" s="249"/>
      <c r="J16" s="249"/>
      <c r="K16" s="249"/>
      <c r="L16" s="249"/>
      <c r="M16" s="249"/>
      <c r="N16" s="249"/>
      <c r="O16" s="249"/>
      <c r="P16" s="249"/>
      <c r="Q16" s="249"/>
      <c r="R16" s="249"/>
      <c r="S16" s="249"/>
      <c r="T16" s="249"/>
      <c r="U16" s="249"/>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K16" s="249"/>
      <c r="BL16" s="249"/>
    </row>
    <row r="17" spans="1:64" hidden="1">
      <c r="A17" s="263"/>
      <c r="B17" s="263"/>
      <c r="C17" s="249"/>
      <c r="D17" s="249"/>
      <c r="E17" s="249"/>
      <c r="F17" s="249"/>
      <c r="G17" s="249"/>
      <c r="H17" s="249"/>
      <c r="I17" s="249"/>
      <c r="J17" s="249"/>
      <c r="K17" s="249"/>
      <c r="L17" s="249"/>
      <c r="M17" s="249"/>
      <c r="N17" s="249"/>
      <c r="O17" s="249"/>
      <c r="P17" s="249"/>
      <c r="Q17" s="249"/>
      <c r="R17" s="249"/>
      <c r="S17" s="249"/>
      <c r="T17" s="249"/>
      <c r="U17" s="249"/>
      <c r="V17" s="249"/>
      <c r="W17" s="249"/>
      <c r="X17" s="249"/>
      <c r="Y17" s="249"/>
      <c r="Z17" s="249"/>
      <c r="AA17" s="249"/>
      <c r="AB17" s="249"/>
      <c r="AC17" s="249"/>
      <c r="AD17" s="249"/>
      <c r="AE17" s="249"/>
      <c r="AF17" s="249"/>
      <c r="AG17" s="249"/>
      <c r="AH17" s="249"/>
      <c r="AI17" s="249"/>
      <c r="AJ17" s="249"/>
      <c r="AK17" s="249"/>
      <c r="AL17" s="249"/>
      <c r="AM17" s="249"/>
      <c r="AN17" s="249"/>
      <c r="AO17" s="249"/>
      <c r="AP17" s="249"/>
      <c r="AQ17" s="249"/>
      <c r="AR17" s="249"/>
      <c r="AS17" s="249"/>
      <c r="AT17" s="249"/>
      <c r="AU17" s="249"/>
      <c r="AV17" s="249"/>
      <c r="AW17" s="249"/>
      <c r="AX17" s="249"/>
      <c r="AY17" s="249"/>
      <c r="AZ17" s="249"/>
      <c r="BA17" s="249"/>
      <c r="BB17" s="249"/>
      <c r="BC17" s="249"/>
      <c r="BD17" s="249"/>
      <c r="BE17" s="249"/>
      <c r="BF17" s="249"/>
      <c r="BG17" s="249"/>
      <c r="BK17" s="249"/>
      <c r="BL17" s="249"/>
    </row>
    <row r="18" spans="1:64" hidden="1">
      <c r="A18" s="270"/>
      <c r="B18" s="270"/>
      <c r="C18" s="249"/>
      <c r="D18" s="249"/>
      <c r="E18" s="249"/>
      <c r="F18" s="249"/>
      <c r="G18" s="249"/>
      <c r="H18" s="249"/>
      <c r="I18" s="249"/>
      <c r="J18" s="249"/>
      <c r="K18" s="249"/>
      <c r="L18" s="249"/>
      <c r="M18" s="249"/>
      <c r="N18" s="249"/>
      <c r="O18" s="249"/>
      <c r="P18" s="249"/>
      <c r="Q18" s="249"/>
      <c r="R18" s="249"/>
      <c r="S18" s="249"/>
      <c r="T18" s="249"/>
      <c r="U18" s="249"/>
      <c r="V18" s="249"/>
      <c r="W18" s="249"/>
      <c r="X18" s="249"/>
      <c r="Y18" s="249"/>
      <c r="Z18" s="249"/>
      <c r="AA18" s="249"/>
      <c r="AB18" s="249"/>
      <c r="AC18" s="249"/>
      <c r="AD18" s="249"/>
      <c r="AE18" s="249"/>
      <c r="AF18" s="249"/>
      <c r="AG18" s="249"/>
      <c r="AH18" s="249"/>
      <c r="AI18" s="249"/>
      <c r="AJ18" s="249"/>
      <c r="AK18" s="249"/>
      <c r="AL18" s="249"/>
      <c r="AM18" s="249"/>
      <c r="AN18" s="249"/>
      <c r="AO18" s="249"/>
      <c r="AP18" s="249"/>
      <c r="AQ18" s="249"/>
      <c r="AR18" s="249"/>
      <c r="AS18" s="249"/>
      <c r="AT18" s="249"/>
      <c r="AU18" s="249"/>
      <c r="AV18" s="249"/>
      <c r="AW18" s="249"/>
      <c r="AX18" s="249"/>
      <c r="AY18" s="249"/>
      <c r="AZ18" s="249"/>
      <c r="BA18" s="249"/>
      <c r="BB18" s="249"/>
      <c r="BC18" s="249"/>
      <c r="BD18" s="249"/>
      <c r="BE18" s="249"/>
      <c r="BF18" s="249"/>
      <c r="BG18" s="249"/>
      <c r="BK18" s="249"/>
      <c r="BL18" s="249"/>
    </row>
    <row r="19" spans="1:64" hidden="1">
      <c r="A19" s="270"/>
      <c r="B19" s="270"/>
      <c r="C19" s="249"/>
      <c r="D19" s="249"/>
      <c r="E19" s="249"/>
      <c r="F19" s="249"/>
      <c r="G19" s="249"/>
      <c r="H19" s="249"/>
      <c r="I19" s="249"/>
      <c r="J19" s="249"/>
      <c r="K19" s="249"/>
      <c r="L19" s="249"/>
      <c r="M19" s="249"/>
      <c r="N19" s="249"/>
      <c r="O19" s="249"/>
      <c r="P19" s="249"/>
      <c r="Q19" s="249"/>
      <c r="R19" s="249"/>
      <c r="S19" s="249"/>
      <c r="T19" s="249"/>
      <c r="U19" s="249"/>
      <c r="V19" s="249"/>
      <c r="W19" s="249"/>
      <c r="X19" s="249"/>
      <c r="Y19" s="249"/>
      <c r="Z19" s="249"/>
      <c r="AA19" s="249"/>
      <c r="AB19" s="249"/>
      <c r="AC19" s="249"/>
      <c r="AD19" s="249"/>
      <c r="AE19" s="249"/>
      <c r="AF19" s="249"/>
      <c r="AG19" s="249"/>
      <c r="AH19" s="249"/>
      <c r="AI19" s="249"/>
      <c r="AJ19" s="249"/>
      <c r="AK19" s="249"/>
      <c r="AL19" s="249"/>
      <c r="AM19" s="249"/>
      <c r="AN19" s="249"/>
      <c r="AO19" s="249"/>
      <c r="AP19" s="249"/>
      <c r="AQ19" s="249"/>
      <c r="AR19" s="249"/>
      <c r="AS19" s="249"/>
      <c r="AT19" s="249"/>
      <c r="AU19" s="249"/>
      <c r="AV19" s="249"/>
      <c r="AW19" s="249"/>
      <c r="AX19" s="249"/>
      <c r="AY19" s="249"/>
      <c r="AZ19" s="249"/>
      <c r="BA19" s="249"/>
      <c r="BB19" s="249"/>
      <c r="BC19" s="249"/>
      <c r="BD19" s="249"/>
      <c r="BE19" s="249"/>
      <c r="BF19" s="249"/>
      <c r="BG19" s="249"/>
      <c r="BK19" s="249"/>
      <c r="BL19" s="249"/>
    </row>
    <row r="20" spans="1:64" hidden="1">
      <c r="A20" s="270"/>
      <c r="B20" s="270"/>
      <c r="C20" s="249"/>
      <c r="D20" s="249"/>
      <c r="E20" s="249"/>
      <c r="F20" s="249"/>
      <c r="G20" s="249"/>
      <c r="H20" s="249"/>
      <c r="I20" s="249"/>
      <c r="J20" s="249"/>
      <c r="K20" s="249"/>
      <c r="L20" s="249"/>
      <c r="M20" s="249"/>
      <c r="N20" s="249"/>
      <c r="O20" s="249"/>
      <c r="P20" s="249"/>
      <c r="Q20" s="249"/>
      <c r="R20" s="249"/>
      <c r="S20" s="249"/>
      <c r="T20" s="249"/>
      <c r="U20" s="249"/>
      <c r="V20" s="249"/>
      <c r="W20" s="249"/>
      <c r="X20" s="249"/>
      <c r="Y20" s="249"/>
      <c r="Z20" s="249"/>
      <c r="AA20" s="249"/>
      <c r="AB20" s="249"/>
      <c r="AC20" s="249"/>
      <c r="AD20" s="249"/>
      <c r="AE20" s="249"/>
      <c r="AF20" s="249"/>
      <c r="AG20" s="249"/>
      <c r="AH20" s="249"/>
      <c r="AI20" s="249"/>
      <c r="AJ20" s="249"/>
      <c r="AK20" s="249"/>
      <c r="AL20" s="249"/>
      <c r="AM20" s="249"/>
      <c r="AN20" s="249"/>
      <c r="AO20" s="249"/>
      <c r="AP20" s="249"/>
      <c r="AQ20" s="249"/>
      <c r="AR20" s="249"/>
      <c r="AS20" s="249"/>
      <c r="AT20" s="249"/>
      <c r="AU20" s="249"/>
      <c r="AV20" s="249"/>
      <c r="AW20" s="249"/>
      <c r="AX20" s="249"/>
      <c r="AY20" s="249"/>
      <c r="AZ20" s="249"/>
      <c r="BA20" s="249"/>
      <c r="BB20" s="249"/>
      <c r="BC20" s="249"/>
      <c r="BD20" s="249"/>
      <c r="BE20" s="249"/>
      <c r="BF20" s="249"/>
      <c r="BG20" s="249"/>
      <c r="BK20" s="249"/>
      <c r="BL20" s="249"/>
    </row>
    <row r="21" spans="1:64" hidden="1">
      <c r="A21" s="270"/>
      <c r="B21" s="270"/>
      <c r="C21" s="249"/>
      <c r="D21" s="249"/>
      <c r="E21" s="249"/>
      <c r="F21" s="249"/>
      <c r="G21" s="249"/>
      <c r="H21" s="249"/>
      <c r="I21" s="249"/>
      <c r="J21" s="249"/>
      <c r="K21" s="249"/>
      <c r="L21" s="249"/>
      <c r="M21" s="249"/>
      <c r="N21" s="249"/>
      <c r="O21" s="249"/>
      <c r="P21" s="249"/>
      <c r="Q21" s="249"/>
      <c r="R21" s="249"/>
      <c r="S21" s="249"/>
      <c r="T21" s="249"/>
      <c r="U21" s="249"/>
      <c r="V21" s="249"/>
      <c r="W21" s="249"/>
      <c r="X21" s="249"/>
      <c r="Y21" s="249"/>
      <c r="Z21" s="249"/>
      <c r="AA21" s="249"/>
      <c r="AB21" s="249"/>
      <c r="AC21" s="249"/>
      <c r="AD21" s="249"/>
      <c r="AE21" s="249"/>
      <c r="AF21" s="249"/>
      <c r="AG21" s="249"/>
      <c r="AH21" s="249"/>
      <c r="AI21" s="249"/>
      <c r="AJ21" s="249"/>
      <c r="AK21" s="249"/>
      <c r="AL21" s="249"/>
      <c r="AM21" s="249"/>
      <c r="AN21" s="249"/>
      <c r="AO21" s="249"/>
      <c r="AP21" s="249"/>
      <c r="AQ21" s="249"/>
      <c r="AR21" s="249"/>
      <c r="AS21" s="249"/>
      <c r="AT21" s="249"/>
      <c r="AU21" s="249"/>
      <c r="AV21" s="249"/>
      <c r="AW21" s="249"/>
      <c r="AX21" s="249"/>
      <c r="AY21" s="249"/>
      <c r="AZ21" s="249"/>
      <c r="BA21" s="249"/>
      <c r="BB21" s="249"/>
      <c r="BC21" s="249"/>
      <c r="BD21" s="249"/>
      <c r="BE21" s="249"/>
      <c r="BF21" s="249"/>
      <c r="BG21" s="249"/>
      <c r="BK21" s="249"/>
      <c r="BL21" s="249"/>
    </row>
    <row r="22" spans="1:64" hidden="1">
      <c r="A22" s="270"/>
      <c r="B22" s="270"/>
      <c r="C22" s="249"/>
      <c r="D22" s="249"/>
      <c r="E22" s="249"/>
      <c r="F22" s="249"/>
      <c r="G22" s="249"/>
      <c r="H22" s="249"/>
      <c r="I22" s="249"/>
      <c r="J22" s="249"/>
      <c r="K22" s="249"/>
      <c r="L22" s="249"/>
      <c r="M22" s="249"/>
      <c r="N22" s="249"/>
      <c r="O22" s="249"/>
      <c r="P22" s="249"/>
      <c r="Q22" s="249"/>
      <c r="R22" s="249"/>
      <c r="S22" s="249"/>
      <c r="T22" s="249"/>
      <c r="U22" s="249"/>
      <c r="V22" s="249"/>
      <c r="W22" s="249"/>
      <c r="X22" s="249"/>
      <c r="Y22" s="249"/>
      <c r="Z22" s="249"/>
      <c r="AA22" s="249"/>
      <c r="AB22" s="249"/>
      <c r="AC22" s="249"/>
      <c r="AD22" s="249"/>
      <c r="AE22" s="249"/>
      <c r="AF22" s="249"/>
      <c r="AG22" s="249"/>
      <c r="AH22" s="249"/>
      <c r="AI22" s="249"/>
      <c r="AJ22" s="249"/>
      <c r="AK22" s="249"/>
      <c r="AL22" s="249"/>
      <c r="AM22" s="249"/>
      <c r="AN22" s="249"/>
      <c r="AO22" s="249"/>
      <c r="AP22" s="249"/>
      <c r="AQ22" s="249"/>
      <c r="AR22" s="249"/>
      <c r="AS22" s="249"/>
      <c r="AT22" s="249"/>
      <c r="AU22" s="249"/>
      <c r="AV22" s="249"/>
      <c r="AW22" s="249"/>
      <c r="AX22" s="249"/>
      <c r="AY22" s="249"/>
      <c r="AZ22" s="249"/>
      <c r="BA22" s="249"/>
      <c r="BB22" s="249"/>
      <c r="BC22" s="249"/>
      <c r="BD22" s="249"/>
      <c r="BE22" s="249"/>
      <c r="BF22" s="249"/>
      <c r="BG22" s="249"/>
      <c r="BK22" s="249"/>
      <c r="BL22" s="249"/>
    </row>
    <row r="23" spans="1:64" hidden="1">
      <c r="A23" s="270"/>
      <c r="B23" s="270"/>
      <c r="C23" s="249"/>
      <c r="D23" s="249"/>
      <c r="E23" s="249"/>
      <c r="F23" s="249"/>
      <c r="G23" s="249"/>
      <c r="H23" s="249"/>
      <c r="I23" s="249"/>
      <c r="J23" s="249"/>
      <c r="K23" s="249"/>
      <c r="L23" s="249"/>
      <c r="M23" s="249"/>
      <c r="N23" s="249"/>
      <c r="O23" s="249"/>
      <c r="P23" s="249"/>
      <c r="Q23" s="249"/>
      <c r="R23" s="249"/>
      <c r="S23" s="249"/>
      <c r="T23" s="249"/>
      <c r="U23" s="249"/>
      <c r="V23" s="249"/>
      <c r="W23" s="249"/>
      <c r="X23" s="249"/>
      <c r="Y23" s="249"/>
      <c r="Z23" s="249"/>
      <c r="AA23" s="249"/>
      <c r="AB23" s="249"/>
      <c r="AC23" s="249"/>
      <c r="AD23" s="249"/>
      <c r="AE23" s="249"/>
      <c r="AF23" s="249"/>
      <c r="AG23" s="249"/>
      <c r="AH23" s="249"/>
      <c r="AI23" s="249"/>
      <c r="AJ23" s="249"/>
      <c r="AK23" s="249"/>
      <c r="AL23" s="249"/>
      <c r="AM23" s="249"/>
      <c r="AN23" s="249"/>
      <c r="AO23" s="249"/>
      <c r="AP23" s="249"/>
      <c r="AQ23" s="249"/>
      <c r="AR23" s="249"/>
      <c r="AS23" s="249"/>
      <c r="AT23" s="249"/>
      <c r="AU23" s="249"/>
      <c r="AV23" s="249"/>
      <c r="AW23" s="249"/>
      <c r="AX23" s="249"/>
      <c r="AY23" s="249"/>
      <c r="AZ23" s="249"/>
      <c r="BA23" s="249"/>
      <c r="BB23" s="249"/>
      <c r="BC23" s="249"/>
      <c r="BD23" s="249"/>
      <c r="BE23" s="249"/>
      <c r="BF23" s="249"/>
      <c r="BG23" s="249"/>
      <c r="BK23" s="249"/>
      <c r="BL23" s="249"/>
    </row>
    <row r="24" spans="1:64" hidden="1">
      <c r="A24" s="270"/>
      <c r="B24" s="270"/>
      <c r="C24" s="249"/>
      <c r="D24" s="249"/>
      <c r="E24" s="249"/>
      <c r="F24" s="249"/>
      <c r="G24" s="249"/>
      <c r="H24" s="249"/>
      <c r="I24" s="249"/>
      <c r="J24" s="249"/>
      <c r="K24" s="249"/>
      <c r="L24" s="249"/>
      <c r="M24" s="249"/>
      <c r="N24" s="249"/>
      <c r="O24" s="249"/>
      <c r="P24" s="249"/>
      <c r="Q24" s="249"/>
      <c r="R24" s="249"/>
      <c r="S24" s="249"/>
      <c r="T24" s="249"/>
      <c r="U24" s="249"/>
      <c r="V24" s="249"/>
      <c r="W24" s="249"/>
      <c r="X24" s="249"/>
      <c r="Y24" s="249"/>
      <c r="Z24" s="249"/>
      <c r="AA24" s="249"/>
      <c r="AB24" s="249"/>
      <c r="AC24" s="249"/>
      <c r="AD24" s="249"/>
      <c r="AE24" s="249"/>
      <c r="AF24" s="249"/>
      <c r="AG24" s="249"/>
      <c r="AH24" s="249"/>
      <c r="AI24" s="249"/>
      <c r="AJ24" s="249"/>
      <c r="AK24" s="249"/>
      <c r="AL24" s="249"/>
      <c r="AM24" s="249"/>
      <c r="AN24" s="249"/>
      <c r="AO24" s="249"/>
      <c r="AP24" s="249"/>
      <c r="AQ24" s="249"/>
      <c r="AR24" s="249"/>
      <c r="AS24" s="249"/>
      <c r="AT24" s="249"/>
      <c r="AU24" s="249"/>
      <c r="AV24" s="249"/>
      <c r="AW24" s="249"/>
      <c r="AX24" s="249"/>
      <c r="AY24" s="249"/>
      <c r="AZ24" s="249"/>
      <c r="BA24" s="249"/>
      <c r="BB24" s="249"/>
      <c r="BC24" s="249"/>
      <c r="BD24" s="249"/>
      <c r="BE24" s="249"/>
      <c r="BF24" s="249"/>
      <c r="BG24" s="249"/>
      <c r="BK24" s="249"/>
      <c r="BL24" s="249"/>
    </row>
    <row r="25" spans="1:64" hidden="1">
      <c r="A25" s="270"/>
      <c r="B25" s="270"/>
      <c r="C25" s="249"/>
      <c r="D25" s="249"/>
      <c r="E25" s="249"/>
      <c r="F25" s="249"/>
      <c r="G25" s="249"/>
      <c r="H25" s="249"/>
      <c r="I25" s="249"/>
      <c r="J25" s="249"/>
      <c r="K25" s="249"/>
      <c r="L25" s="249"/>
      <c r="M25" s="249"/>
      <c r="N25" s="249"/>
      <c r="O25" s="249"/>
      <c r="P25" s="249"/>
      <c r="Q25" s="249"/>
      <c r="R25" s="249"/>
      <c r="S25" s="249"/>
      <c r="T25" s="249"/>
      <c r="U25" s="249"/>
      <c r="V25" s="249"/>
      <c r="W25" s="249"/>
      <c r="X25" s="249"/>
      <c r="Y25" s="249"/>
      <c r="Z25" s="249"/>
      <c r="AA25" s="249"/>
      <c r="AB25" s="249"/>
      <c r="AC25" s="249"/>
      <c r="AD25" s="249"/>
      <c r="AE25" s="249"/>
      <c r="AF25" s="249"/>
      <c r="AG25" s="249"/>
      <c r="AH25" s="249"/>
      <c r="AI25" s="249"/>
      <c r="AJ25" s="249"/>
      <c r="AK25" s="249"/>
      <c r="AL25" s="249"/>
      <c r="AM25" s="249"/>
      <c r="AN25" s="249"/>
      <c r="AO25" s="249"/>
      <c r="AP25" s="249"/>
      <c r="AQ25" s="249"/>
      <c r="AR25" s="249"/>
      <c r="AS25" s="249"/>
      <c r="AT25" s="249"/>
      <c r="AU25" s="249"/>
      <c r="AV25" s="249"/>
      <c r="AW25" s="249"/>
      <c r="AX25" s="249"/>
      <c r="AY25" s="249"/>
      <c r="AZ25" s="249"/>
      <c r="BA25" s="249"/>
      <c r="BB25" s="249"/>
      <c r="BC25" s="249"/>
      <c r="BD25" s="249"/>
      <c r="BE25" s="249"/>
      <c r="BF25" s="249"/>
      <c r="BG25" s="249"/>
      <c r="BK25" s="249"/>
      <c r="BL25" s="249"/>
    </row>
    <row r="26" spans="1:64" hidden="1">
      <c r="A26" s="270"/>
      <c r="B26" s="270"/>
      <c r="C26" s="249"/>
      <c r="D26" s="249"/>
      <c r="E26" s="249"/>
      <c r="F26" s="249"/>
      <c r="G26" s="249"/>
      <c r="H26" s="249"/>
      <c r="I26" s="249"/>
      <c r="J26" s="249"/>
      <c r="K26" s="249"/>
      <c r="L26" s="249"/>
      <c r="M26" s="249"/>
      <c r="N26" s="249"/>
      <c r="O26" s="249"/>
      <c r="P26" s="249"/>
      <c r="Q26" s="249"/>
      <c r="R26" s="249"/>
      <c r="S26" s="249"/>
      <c r="T26" s="249"/>
      <c r="U26" s="249"/>
      <c r="V26" s="249"/>
      <c r="W26" s="249"/>
      <c r="X26" s="249"/>
      <c r="Y26" s="249"/>
      <c r="Z26" s="249"/>
      <c r="AA26" s="249"/>
      <c r="AB26" s="249"/>
      <c r="AC26" s="249"/>
      <c r="AD26" s="249"/>
      <c r="AE26" s="249"/>
      <c r="AF26" s="249"/>
      <c r="AG26" s="249"/>
      <c r="AH26" s="249"/>
      <c r="AI26" s="249"/>
      <c r="AJ26" s="249"/>
      <c r="AK26" s="249"/>
      <c r="AL26" s="249"/>
      <c r="AM26" s="249"/>
      <c r="AN26" s="249"/>
      <c r="AO26" s="249"/>
      <c r="AP26" s="249"/>
      <c r="AQ26" s="249"/>
      <c r="AR26" s="249"/>
      <c r="AS26" s="249"/>
      <c r="AT26" s="249"/>
      <c r="AU26" s="249"/>
      <c r="AV26" s="249"/>
      <c r="AW26" s="249"/>
      <c r="AX26" s="249"/>
      <c r="AY26" s="249"/>
      <c r="AZ26" s="249"/>
      <c r="BA26" s="249"/>
      <c r="BB26" s="249"/>
      <c r="BC26" s="249"/>
      <c r="BD26" s="249"/>
      <c r="BE26" s="249"/>
      <c r="BF26" s="249"/>
      <c r="BG26" s="249"/>
      <c r="BK26" s="249"/>
      <c r="BL26" s="249"/>
    </row>
    <row r="27" spans="1:64" hidden="1">
      <c r="A27" s="270"/>
      <c r="B27" s="270"/>
      <c r="C27" s="249"/>
      <c r="D27" s="249"/>
      <c r="E27" s="249"/>
      <c r="F27" s="249"/>
      <c r="G27" s="249"/>
      <c r="H27" s="249"/>
      <c r="I27" s="249"/>
      <c r="J27" s="249"/>
      <c r="K27" s="249"/>
      <c r="L27" s="249"/>
      <c r="M27" s="249"/>
      <c r="N27" s="249"/>
      <c r="O27" s="249"/>
      <c r="P27" s="249"/>
      <c r="Q27" s="249"/>
      <c r="R27" s="249"/>
      <c r="S27" s="249"/>
      <c r="T27" s="249"/>
      <c r="U27" s="249"/>
      <c r="V27" s="249"/>
      <c r="W27" s="249"/>
      <c r="X27" s="249"/>
      <c r="Y27" s="249"/>
      <c r="Z27" s="249"/>
      <c r="AA27" s="249"/>
      <c r="AB27" s="249"/>
      <c r="AC27" s="249"/>
      <c r="AD27" s="249"/>
      <c r="AE27" s="249"/>
      <c r="AF27" s="249"/>
      <c r="AG27" s="249"/>
      <c r="AH27" s="249"/>
      <c r="AI27" s="249"/>
      <c r="AJ27" s="249"/>
      <c r="AK27" s="249"/>
      <c r="AL27" s="249"/>
      <c r="AM27" s="249"/>
      <c r="AN27" s="249"/>
      <c r="AO27" s="249"/>
      <c r="AP27" s="249"/>
      <c r="AQ27" s="249"/>
      <c r="AR27" s="249"/>
      <c r="AS27" s="249"/>
      <c r="AT27" s="249"/>
      <c r="AU27" s="249"/>
      <c r="AV27" s="249"/>
      <c r="AW27" s="249"/>
      <c r="AX27" s="249"/>
      <c r="AY27" s="249"/>
      <c r="AZ27" s="249"/>
      <c r="BA27" s="249"/>
      <c r="BB27" s="249"/>
      <c r="BC27" s="249"/>
      <c r="BD27" s="249"/>
      <c r="BE27" s="249"/>
      <c r="BF27" s="249"/>
      <c r="BG27" s="249"/>
      <c r="BK27" s="249"/>
      <c r="BL27" s="249"/>
    </row>
    <row r="28" spans="1:64" hidden="1">
      <c r="A28" s="270"/>
      <c r="B28" s="270"/>
      <c r="C28" s="249"/>
      <c r="D28" s="249"/>
      <c r="E28" s="249"/>
      <c r="F28" s="249"/>
      <c r="G28" s="249"/>
      <c r="H28" s="249"/>
      <c r="I28" s="249"/>
      <c r="J28" s="249"/>
      <c r="K28" s="249"/>
      <c r="L28" s="249"/>
      <c r="M28" s="249"/>
      <c r="N28" s="249"/>
      <c r="O28" s="249"/>
      <c r="P28" s="249"/>
      <c r="Q28" s="249"/>
      <c r="R28" s="249"/>
      <c r="S28" s="249"/>
      <c r="T28" s="249"/>
      <c r="U28" s="249"/>
      <c r="V28" s="249"/>
      <c r="W28" s="249"/>
      <c r="X28" s="249"/>
      <c r="Y28" s="249"/>
      <c r="Z28" s="249"/>
      <c r="AA28" s="249"/>
      <c r="AB28" s="249"/>
      <c r="AC28" s="249"/>
      <c r="AD28" s="249"/>
      <c r="AE28" s="249"/>
      <c r="AF28" s="249"/>
      <c r="AG28" s="249"/>
      <c r="AH28" s="249"/>
      <c r="AI28" s="249"/>
      <c r="AJ28" s="249"/>
      <c r="AK28" s="249"/>
      <c r="AL28" s="249"/>
      <c r="AM28" s="249"/>
      <c r="AN28" s="249"/>
      <c r="AO28" s="249"/>
      <c r="AP28" s="249"/>
      <c r="AQ28" s="249"/>
      <c r="AR28" s="249"/>
      <c r="AS28" s="249"/>
      <c r="AT28" s="249"/>
      <c r="AU28" s="249"/>
      <c r="AV28" s="249"/>
      <c r="AW28" s="249"/>
      <c r="AX28" s="249"/>
      <c r="AY28" s="249"/>
      <c r="AZ28" s="249"/>
      <c r="BA28" s="249"/>
      <c r="BB28" s="249"/>
      <c r="BC28" s="249"/>
      <c r="BD28" s="249"/>
      <c r="BE28" s="249"/>
      <c r="BF28" s="249"/>
      <c r="BG28" s="249"/>
      <c r="BK28" s="249"/>
      <c r="BL28" s="249"/>
    </row>
    <row r="29" spans="1:64" hidden="1">
      <c r="A29" s="270"/>
      <c r="B29" s="270"/>
      <c r="C29" s="249"/>
      <c r="D29" s="249"/>
      <c r="E29" s="249"/>
      <c r="F29" s="249"/>
      <c r="G29" s="249"/>
      <c r="H29" s="249"/>
      <c r="I29" s="249"/>
      <c r="J29" s="249"/>
      <c r="K29" s="249"/>
      <c r="L29" s="249"/>
      <c r="M29" s="249"/>
      <c r="N29" s="249"/>
      <c r="O29" s="249"/>
      <c r="P29" s="249"/>
      <c r="Q29" s="249"/>
      <c r="R29" s="249"/>
      <c r="S29" s="249"/>
      <c r="T29" s="249"/>
      <c r="U29" s="249"/>
      <c r="V29" s="249"/>
      <c r="W29" s="249"/>
      <c r="X29" s="249"/>
      <c r="Y29" s="249"/>
      <c r="Z29" s="249"/>
      <c r="AA29" s="249"/>
      <c r="AB29" s="249"/>
      <c r="AC29" s="249"/>
      <c r="AD29" s="249"/>
      <c r="AE29" s="249"/>
      <c r="AF29" s="249"/>
      <c r="AG29" s="249"/>
      <c r="AH29" s="249"/>
      <c r="AI29" s="249"/>
      <c r="AJ29" s="249"/>
      <c r="AK29" s="249"/>
      <c r="AL29" s="249"/>
      <c r="AM29" s="249"/>
      <c r="AN29" s="249"/>
      <c r="AO29" s="249"/>
      <c r="AP29" s="249"/>
      <c r="AQ29" s="249"/>
      <c r="AR29" s="249"/>
      <c r="AS29" s="249"/>
      <c r="AT29" s="249"/>
      <c r="AU29" s="249"/>
      <c r="AV29" s="249"/>
      <c r="AW29" s="249"/>
      <c r="AX29" s="249"/>
      <c r="AY29" s="249"/>
      <c r="AZ29" s="249"/>
      <c r="BA29" s="249"/>
      <c r="BB29" s="249"/>
      <c r="BC29" s="249"/>
      <c r="BD29" s="249"/>
      <c r="BE29" s="249"/>
      <c r="BF29" s="249"/>
      <c r="BG29" s="249"/>
      <c r="BK29" s="249"/>
      <c r="BL29" s="249"/>
    </row>
    <row r="30" spans="1:64" hidden="1">
      <c r="A30" s="270"/>
      <c r="B30" s="270"/>
      <c r="C30" s="249"/>
      <c r="D30" s="249"/>
      <c r="E30" s="249"/>
      <c r="F30" s="249"/>
      <c r="G30" s="249"/>
      <c r="H30" s="249"/>
      <c r="I30" s="249"/>
      <c r="J30" s="249"/>
      <c r="K30" s="249"/>
      <c r="L30" s="249"/>
      <c r="M30" s="249"/>
      <c r="N30" s="249"/>
      <c r="O30" s="249"/>
      <c r="P30" s="249"/>
      <c r="Q30" s="249"/>
      <c r="R30" s="249"/>
      <c r="S30" s="249"/>
      <c r="T30" s="249"/>
      <c r="U30" s="249"/>
      <c r="V30" s="249"/>
      <c r="W30" s="249"/>
      <c r="X30" s="249"/>
      <c r="Y30" s="249"/>
      <c r="Z30" s="249"/>
      <c r="AA30" s="249"/>
      <c r="AB30" s="249"/>
      <c r="AC30" s="249"/>
      <c r="AD30" s="249"/>
      <c r="AE30" s="249"/>
      <c r="AF30" s="249"/>
      <c r="AG30" s="249"/>
      <c r="AH30" s="249"/>
      <c r="AI30" s="249"/>
      <c r="AJ30" s="249"/>
      <c r="AK30" s="249"/>
      <c r="AL30" s="249"/>
      <c r="AM30" s="249"/>
      <c r="AN30" s="249"/>
      <c r="AO30" s="249"/>
      <c r="AP30" s="249"/>
      <c r="AQ30" s="249"/>
      <c r="AR30" s="249"/>
      <c r="AS30" s="249"/>
      <c r="AT30" s="249"/>
      <c r="AU30" s="249"/>
      <c r="AV30" s="249"/>
      <c r="AW30" s="249"/>
      <c r="AX30" s="249"/>
      <c r="AY30" s="249"/>
      <c r="AZ30" s="249"/>
      <c r="BA30" s="249"/>
      <c r="BB30" s="249"/>
      <c r="BC30" s="249"/>
      <c r="BD30" s="249"/>
      <c r="BE30" s="249"/>
      <c r="BF30" s="249"/>
      <c r="BG30" s="249"/>
      <c r="BK30" s="249"/>
      <c r="BL30" s="249"/>
    </row>
    <row r="31" spans="1:64" hidden="1">
      <c r="A31" s="270"/>
      <c r="B31" s="270"/>
      <c r="C31" s="249"/>
      <c r="D31" s="249"/>
      <c r="E31" s="249"/>
      <c r="F31" s="249"/>
      <c r="G31" s="249"/>
      <c r="H31" s="249"/>
      <c r="I31" s="249"/>
      <c r="J31" s="249"/>
      <c r="K31" s="249"/>
      <c r="L31" s="249"/>
      <c r="M31" s="249"/>
      <c r="N31" s="249"/>
      <c r="O31" s="249"/>
      <c r="P31" s="249"/>
      <c r="Q31" s="249"/>
      <c r="R31" s="249"/>
      <c r="S31" s="249"/>
      <c r="T31" s="249"/>
      <c r="U31" s="249"/>
      <c r="V31" s="249"/>
      <c r="W31" s="249"/>
      <c r="X31" s="249"/>
      <c r="Y31" s="249"/>
      <c r="Z31" s="249"/>
      <c r="AA31" s="249"/>
      <c r="AB31" s="249"/>
      <c r="AC31" s="249"/>
      <c r="AD31" s="249"/>
      <c r="AE31" s="249"/>
      <c r="AF31" s="249"/>
      <c r="AG31" s="249"/>
      <c r="AH31" s="249"/>
      <c r="AI31" s="249"/>
      <c r="AJ31" s="249"/>
      <c r="AK31" s="249"/>
      <c r="AL31" s="249"/>
      <c r="AM31" s="249"/>
      <c r="AN31" s="249"/>
      <c r="AO31" s="249"/>
      <c r="AP31" s="249"/>
      <c r="AQ31" s="249"/>
      <c r="AR31" s="249"/>
      <c r="AS31" s="249"/>
      <c r="AT31" s="249"/>
      <c r="AU31" s="249"/>
      <c r="AV31" s="249"/>
      <c r="AW31" s="249"/>
      <c r="AX31" s="249"/>
      <c r="AY31" s="249"/>
      <c r="AZ31" s="249"/>
      <c r="BA31" s="249"/>
      <c r="BB31" s="249"/>
      <c r="BC31" s="249"/>
      <c r="BD31" s="249"/>
      <c r="BE31" s="249"/>
      <c r="BF31" s="249"/>
      <c r="BG31" s="249"/>
      <c r="BK31" s="249"/>
      <c r="BL31" s="249"/>
    </row>
    <row r="32" spans="1:64" hidden="1">
      <c r="A32" s="270"/>
      <c r="B32" s="270"/>
      <c r="C32" s="249"/>
      <c r="D32" s="249"/>
      <c r="E32" s="249"/>
      <c r="F32" s="249"/>
      <c r="G32" s="249"/>
      <c r="H32" s="249"/>
      <c r="I32" s="249"/>
      <c r="J32" s="249"/>
      <c r="K32" s="249"/>
      <c r="L32" s="249"/>
      <c r="M32" s="249"/>
      <c r="N32" s="249"/>
      <c r="O32" s="249"/>
      <c r="P32" s="249"/>
      <c r="Q32" s="249"/>
      <c r="R32" s="249"/>
      <c r="S32" s="249"/>
      <c r="T32" s="249"/>
      <c r="U32" s="249"/>
      <c r="V32" s="249"/>
      <c r="W32" s="249"/>
      <c r="X32" s="249"/>
      <c r="Y32" s="249"/>
      <c r="Z32" s="249"/>
      <c r="AA32" s="249"/>
      <c r="AB32" s="249"/>
      <c r="AC32" s="249"/>
      <c r="AD32" s="249"/>
      <c r="AE32" s="249"/>
      <c r="AF32" s="249"/>
      <c r="AG32" s="249"/>
      <c r="AH32" s="249"/>
      <c r="AI32" s="249"/>
      <c r="AJ32" s="249"/>
      <c r="AK32" s="249"/>
      <c r="AL32" s="249"/>
      <c r="AM32" s="249"/>
      <c r="AN32" s="249"/>
      <c r="AO32" s="249"/>
      <c r="AP32" s="249"/>
      <c r="AQ32" s="249"/>
      <c r="AR32" s="249"/>
      <c r="AS32" s="249"/>
      <c r="AT32" s="249"/>
      <c r="AU32" s="249"/>
      <c r="AV32" s="249"/>
      <c r="AW32" s="249"/>
      <c r="AX32" s="249"/>
      <c r="AY32" s="249"/>
      <c r="AZ32" s="249"/>
      <c r="BA32" s="249"/>
      <c r="BB32" s="249"/>
      <c r="BC32" s="249"/>
      <c r="BD32" s="249"/>
      <c r="BE32" s="249"/>
      <c r="BF32" s="249"/>
      <c r="BG32" s="249"/>
      <c r="BK32" s="249"/>
      <c r="BL32" s="249"/>
    </row>
    <row r="33" spans="1:64" hidden="1">
      <c r="A33" s="270"/>
      <c r="B33" s="270"/>
      <c r="C33" s="249"/>
      <c r="D33" s="249"/>
      <c r="E33" s="249"/>
      <c r="F33" s="249"/>
      <c r="G33" s="249"/>
      <c r="H33" s="249"/>
      <c r="I33" s="249"/>
      <c r="J33" s="249"/>
      <c r="K33" s="249"/>
      <c r="L33" s="249"/>
      <c r="M33" s="249"/>
      <c r="N33" s="249"/>
      <c r="O33" s="249"/>
      <c r="P33" s="249"/>
      <c r="Q33" s="249"/>
      <c r="R33" s="249"/>
      <c r="S33" s="249"/>
      <c r="T33" s="249"/>
      <c r="U33" s="249"/>
      <c r="V33" s="249"/>
      <c r="W33" s="249"/>
      <c r="X33" s="249"/>
      <c r="Y33" s="249"/>
      <c r="Z33" s="249"/>
      <c r="AA33" s="249"/>
      <c r="AB33" s="249"/>
      <c r="AC33" s="249"/>
      <c r="AD33" s="249"/>
      <c r="AE33" s="249"/>
      <c r="AF33" s="249"/>
      <c r="AG33" s="249"/>
      <c r="AH33" s="249"/>
      <c r="AI33" s="249"/>
      <c r="AJ33" s="249"/>
      <c r="AK33" s="249"/>
      <c r="AL33" s="249"/>
      <c r="AM33" s="249"/>
      <c r="AN33" s="249"/>
      <c r="AO33" s="249"/>
      <c r="AP33" s="249"/>
      <c r="AQ33" s="249"/>
      <c r="AR33" s="249"/>
      <c r="AS33" s="249"/>
      <c r="AT33" s="249"/>
      <c r="AU33" s="249"/>
      <c r="AV33" s="249"/>
      <c r="AW33" s="249"/>
      <c r="AX33" s="249"/>
      <c r="AY33" s="249"/>
      <c r="AZ33" s="249"/>
      <c r="BA33" s="249"/>
      <c r="BB33" s="249"/>
      <c r="BC33" s="249"/>
      <c r="BD33" s="249"/>
      <c r="BE33" s="249"/>
      <c r="BF33" s="249"/>
      <c r="BG33" s="249"/>
      <c r="BK33" s="249"/>
      <c r="BL33" s="249"/>
    </row>
    <row r="34" spans="1:64" hidden="1">
      <c r="A34" s="270"/>
      <c r="B34" s="270"/>
      <c r="C34" s="249"/>
      <c r="D34" s="249"/>
      <c r="E34" s="249"/>
      <c r="F34" s="249"/>
      <c r="G34" s="249"/>
      <c r="H34" s="249"/>
      <c r="I34" s="249"/>
      <c r="J34" s="249"/>
      <c r="K34" s="249"/>
      <c r="L34" s="249"/>
      <c r="M34" s="249"/>
      <c r="N34" s="249"/>
      <c r="O34" s="249"/>
      <c r="P34" s="249"/>
      <c r="Q34" s="249"/>
      <c r="R34" s="249"/>
      <c r="S34" s="249"/>
      <c r="T34" s="249"/>
      <c r="U34" s="249"/>
      <c r="V34" s="249"/>
      <c r="W34" s="249"/>
      <c r="X34" s="249"/>
      <c r="Y34" s="249"/>
      <c r="Z34" s="249"/>
      <c r="AA34" s="249"/>
      <c r="AB34" s="249"/>
      <c r="AC34" s="249"/>
      <c r="AD34" s="249"/>
      <c r="AE34" s="249"/>
      <c r="AF34" s="249"/>
      <c r="AG34" s="249"/>
      <c r="AH34" s="249"/>
      <c r="AI34" s="249"/>
      <c r="AJ34" s="249"/>
      <c r="AK34" s="249"/>
      <c r="AL34" s="249"/>
      <c r="AM34" s="249"/>
      <c r="AN34" s="249"/>
      <c r="AO34" s="249"/>
      <c r="AP34" s="249"/>
      <c r="AQ34" s="249"/>
      <c r="AR34" s="249"/>
      <c r="AS34" s="249"/>
      <c r="AT34" s="249"/>
      <c r="AU34" s="249"/>
      <c r="AV34" s="249"/>
      <c r="AW34" s="249"/>
      <c r="AX34" s="249"/>
      <c r="AY34" s="249"/>
      <c r="AZ34" s="249"/>
      <c r="BA34" s="249"/>
      <c r="BB34" s="249"/>
      <c r="BC34" s="249"/>
      <c r="BD34" s="249"/>
      <c r="BE34" s="249"/>
      <c r="BF34" s="249"/>
      <c r="BG34" s="249"/>
      <c r="BK34" s="249"/>
      <c r="BL34" s="249"/>
    </row>
    <row r="35" spans="1:64" hidden="1">
      <c r="A35" s="270"/>
      <c r="B35" s="270"/>
      <c r="C35" s="249"/>
      <c r="D35" s="249"/>
      <c r="E35" s="249"/>
      <c r="F35" s="249"/>
      <c r="G35" s="249"/>
      <c r="H35" s="249"/>
      <c r="I35" s="249"/>
      <c r="J35" s="249"/>
      <c r="K35" s="249"/>
      <c r="L35" s="249"/>
      <c r="M35" s="249"/>
      <c r="N35" s="249"/>
      <c r="O35" s="249"/>
      <c r="P35" s="249"/>
      <c r="Q35" s="249"/>
      <c r="R35" s="249"/>
      <c r="S35" s="249"/>
      <c r="T35" s="249"/>
      <c r="U35" s="249"/>
      <c r="V35" s="249"/>
      <c r="W35" s="249"/>
      <c r="X35" s="249"/>
      <c r="Y35" s="249"/>
      <c r="Z35" s="249"/>
      <c r="AA35" s="249"/>
      <c r="AB35" s="249"/>
      <c r="AC35" s="249"/>
      <c r="AD35" s="249"/>
      <c r="AE35" s="249"/>
      <c r="AF35" s="249"/>
      <c r="AG35" s="249"/>
      <c r="AH35" s="249"/>
      <c r="AI35" s="249"/>
      <c r="AJ35" s="249"/>
      <c r="AK35" s="249"/>
      <c r="AL35" s="249"/>
      <c r="AM35" s="249"/>
      <c r="AN35" s="249"/>
      <c r="AO35" s="249"/>
      <c r="AP35" s="249"/>
      <c r="AQ35" s="249"/>
      <c r="AR35" s="249"/>
      <c r="AS35" s="249"/>
      <c r="AT35" s="249"/>
      <c r="AU35" s="249"/>
      <c r="AV35" s="249"/>
      <c r="AW35" s="249"/>
      <c r="AX35" s="249"/>
      <c r="AY35" s="249"/>
      <c r="AZ35" s="249"/>
      <c r="BA35" s="249"/>
      <c r="BB35" s="249"/>
      <c r="BC35" s="249"/>
      <c r="BD35" s="249"/>
      <c r="BE35" s="249"/>
      <c r="BF35" s="249"/>
      <c r="BG35" s="249"/>
      <c r="BK35" s="249"/>
      <c r="BL35" s="249"/>
    </row>
    <row r="36" spans="1:64" hidden="1">
      <c r="A36" s="270"/>
      <c r="B36" s="270"/>
      <c r="C36" s="249"/>
      <c r="D36" s="249"/>
      <c r="E36" s="249"/>
      <c r="F36" s="249"/>
      <c r="G36" s="249"/>
      <c r="H36" s="249"/>
      <c r="I36" s="249"/>
      <c r="J36" s="249"/>
      <c r="K36" s="249"/>
      <c r="L36" s="249"/>
      <c r="M36" s="249"/>
      <c r="N36" s="249"/>
      <c r="O36" s="249"/>
      <c r="P36" s="249"/>
      <c r="Q36" s="249"/>
      <c r="R36" s="249"/>
      <c r="S36" s="249"/>
      <c r="T36" s="249"/>
      <c r="U36" s="249"/>
      <c r="V36" s="249"/>
      <c r="W36" s="249"/>
      <c r="X36" s="249"/>
      <c r="Y36" s="249"/>
      <c r="Z36" s="249"/>
      <c r="AA36" s="249"/>
      <c r="AB36" s="249"/>
      <c r="AC36" s="249"/>
      <c r="AD36" s="249"/>
      <c r="AE36" s="249"/>
      <c r="AF36" s="249"/>
      <c r="AG36" s="249"/>
      <c r="AH36" s="249"/>
      <c r="AI36" s="249"/>
      <c r="AJ36" s="249"/>
      <c r="AK36" s="249"/>
      <c r="AL36" s="249"/>
      <c r="AM36" s="249"/>
      <c r="AN36" s="249"/>
      <c r="AO36" s="249"/>
      <c r="AP36" s="249"/>
      <c r="AQ36" s="249"/>
      <c r="AR36" s="249"/>
      <c r="AS36" s="249"/>
      <c r="AT36" s="249"/>
      <c r="AU36" s="249"/>
      <c r="AV36" s="249"/>
      <c r="AW36" s="249"/>
      <c r="AX36" s="249"/>
      <c r="AY36" s="249"/>
      <c r="AZ36" s="249"/>
      <c r="BA36" s="249"/>
      <c r="BB36" s="249"/>
      <c r="BC36" s="249"/>
      <c r="BD36" s="249"/>
      <c r="BE36" s="249"/>
      <c r="BF36" s="249"/>
      <c r="BG36" s="249"/>
      <c r="BK36" s="249"/>
      <c r="BL36" s="249"/>
    </row>
    <row r="37" spans="1:64" hidden="1">
      <c r="A37" s="270"/>
      <c r="B37" s="270"/>
      <c r="C37" s="249"/>
      <c r="D37" s="249"/>
      <c r="E37" s="249"/>
      <c r="F37" s="249"/>
      <c r="G37" s="249"/>
      <c r="H37" s="249"/>
      <c r="I37" s="249"/>
      <c r="J37" s="249"/>
      <c r="K37" s="249"/>
      <c r="L37" s="249"/>
      <c r="M37" s="249"/>
      <c r="N37" s="249"/>
      <c r="O37" s="249"/>
      <c r="P37" s="249"/>
      <c r="Q37" s="249"/>
      <c r="R37" s="249"/>
      <c r="S37" s="249"/>
      <c r="T37" s="249"/>
      <c r="U37" s="249"/>
      <c r="V37" s="249"/>
      <c r="W37" s="249"/>
      <c r="X37" s="249"/>
      <c r="Y37" s="249"/>
      <c r="Z37" s="249"/>
      <c r="AA37" s="249"/>
      <c r="AB37" s="249"/>
      <c r="AC37" s="249"/>
      <c r="AD37" s="249"/>
      <c r="AE37" s="249"/>
      <c r="AF37" s="249"/>
      <c r="AG37" s="249"/>
      <c r="AH37" s="249"/>
      <c r="AI37" s="249"/>
      <c r="AJ37" s="249"/>
      <c r="AK37" s="249"/>
      <c r="AL37" s="249"/>
      <c r="AM37" s="249"/>
      <c r="AN37" s="249"/>
      <c r="AO37" s="249"/>
      <c r="AP37" s="249"/>
      <c r="AQ37" s="249"/>
      <c r="AR37" s="249"/>
      <c r="AS37" s="249"/>
      <c r="AT37" s="249"/>
      <c r="AU37" s="249"/>
      <c r="AV37" s="249"/>
      <c r="AW37" s="249"/>
      <c r="AX37" s="249"/>
      <c r="AY37" s="249"/>
      <c r="AZ37" s="249"/>
      <c r="BA37" s="249"/>
      <c r="BB37" s="249"/>
      <c r="BC37" s="249"/>
      <c r="BD37" s="249"/>
      <c r="BE37" s="249"/>
      <c r="BF37" s="249"/>
      <c r="BG37" s="249"/>
      <c r="BK37" s="249"/>
      <c r="BL37" s="249"/>
    </row>
    <row r="38" spans="1:64" hidden="1">
      <c r="A38" s="270"/>
      <c r="B38" s="270"/>
      <c r="C38" s="249"/>
      <c r="D38" s="249"/>
      <c r="E38" s="249"/>
      <c r="F38" s="249"/>
      <c r="G38" s="249"/>
      <c r="H38" s="249"/>
      <c r="I38" s="249"/>
      <c r="J38" s="249"/>
      <c r="K38" s="249"/>
      <c r="L38" s="249"/>
      <c r="M38" s="249"/>
      <c r="N38" s="249"/>
      <c r="O38" s="249"/>
      <c r="P38" s="249"/>
      <c r="Q38" s="249"/>
      <c r="R38" s="249"/>
      <c r="S38" s="249"/>
      <c r="T38" s="249"/>
      <c r="U38" s="249"/>
      <c r="V38" s="249"/>
      <c r="W38" s="249"/>
      <c r="X38" s="249"/>
      <c r="Y38" s="249"/>
      <c r="Z38" s="249"/>
      <c r="AA38" s="249"/>
      <c r="AB38" s="249"/>
      <c r="AC38" s="249"/>
      <c r="AD38" s="249"/>
      <c r="AE38" s="249"/>
      <c r="AF38" s="249"/>
      <c r="AG38" s="249"/>
      <c r="AH38" s="249"/>
      <c r="AI38" s="249"/>
      <c r="AJ38" s="249"/>
      <c r="AK38" s="249"/>
      <c r="AL38" s="249"/>
      <c r="AM38" s="249"/>
      <c r="AN38" s="249"/>
      <c r="AO38" s="249"/>
      <c r="AP38" s="249"/>
      <c r="AQ38" s="249"/>
      <c r="AR38" s="249"/>
      <c r="AS38" s="249"/>
      <c r="AT38" s="249"/>
      <c r="AU38" s="249"/>
      <c r="AV38" s="249"/>
      <c r="AW38" s="249"/>
      <c r="AX38" s="249"/>
      <c r="AY38" s="249"/>
      <c r="AZ38" s="249"/>
      <c r="BA38" s="249"/>
      <c r="BB38" s="249"/>
      <c r="BC38" s="249"/>
      <c r="BD38" s="249"/>
      <c r="BE38" s="249"/>
      <c r="BF38" s="249"/>
      <c r="BG38" s="249"/>
      <c r="BK38" s="249"/>
      <c r="BL38" s="249"/>
    </row>
    <row r="39" spans="1:64" hidden="1">
      <c r="A39" s="270"/>
      <c r="B39" s="270"/>
      <c r="C39" s="249"/>
      <c r="D39" s="249"/>
      <c r="E39" s="249"/>
      <c r="F39" s="249"/>
      <c r="G39" s="249"/>
      <c r="H39" s="249"/>
      <c r="I39" s="249"/>
      <c r="J39" s="249"/>
      <c r="K39" s="249"/>
      <c r="L39" s="249"/>
      <c r="M39" s="249"/>
      <c r="N39" s="249"/>
      <c r="O39" s="249"/>
      <c r="P39" s="249"/>
      <c r="Q39" s="249"/>
      <c r="R39" s="249"/>
      <c r="S39" s="249"/>
      <c r="T39" s="249"/>
      <c r="U39" s="249"/>
      <c r="V39" s="249"/>
      <c r="W39" s="249"/>
      <c r="X39" s="249"/>
      <c r="Y39" s="249"/>
      <c r="Z39" s="249"/>
      <c r="AA39" s="249"/>
      <c r="AB39" s="249"/>
      <c r="AC39" s="249"/>
      <c r="AD39" s="249"/>
      <c r="AE39" s="249"/>
      <c r="AF39" s="249"/>
      <c r="AG39" s="249"/>
      <c r="AH39" s="249"/>
      <c r="AI39" s="249"/>
      <c r="AJ39" s="249"/>
      <c r="AK39" s="249"/>
      <c r="AL39" s="249"/>
      <c r="AM39" s="249"/>
      <c r="AN39" s="249"/>
      <c r="AO39" s="249"/>
      <c r="AP39" s="249"/>
      <c r="AQ39" s="249"/>
      <c r="AR39" s="249"/>
      <c r="AS39" s="249"/>
      <c r="AT39" s="249"/>
      <c r="AU39" s="249"/>
      <c r="AV39" s="249"/>
      <c r="AW39" s="249"/>
      <c r="AX39" s="249"/>
      <c r="AY39" s="249"/>
      <c r="AZ39" s="249"/>
      <c r="BA39" s="249"/>
      <c r="BB39" s="249"/>
      <c r="BC39" s="249"/>
      <c r="BD39" s="249"/>
      <c r="BE39" s="249"/>
      <c r="BF39" s="249"/>
      <c r="BG39" s="249"/>
      <c r="BK39" s="249"/>
      <c r="BL39" s="249"/>
    </row>
    <row r="40" spans="1:64" hidden="1">
      <c r="A40" s="270"/>
      <c r="B40" s="270"/>
      <c r="C40" s="249"/>
      <c r="D40" s="249"/>
      <c r="E40" s="249"/>
      <c r="F40" s="249"/>
      <c r="G40" s="249"/>
      <c r="H40" s="249"/>
      <c r="I40" s="249"/>
      <c r="J40" s="249"/>
      <c r="K40" s="249"/>
      <c r="L40" s="249"/>
      <c r="M40" s="249"/>
      <c r="N40" s="249"/>
      <c r="O40" s="249"/>
      <c r="P40" s="249"/>
      <c r="Q40" s="249"/>
      <c r="R40" s="249"/>
      <c r="S40" s="249"/>
      <c r="T40" s="249"/>
      <c r="U40" s="249"/>
      <c r="V40" s="249"/>
      <c r="W40" s="249"/>
      <c r="X40" s="249"/>
      <c r="Y40" s="249"/>
      <c r="Z40" s="249"/>
      <c r="AA40" s="249"/>
      <c r="AB40" s="249"/>
      <c r="AC40" s="249"/>
      <c r="AD40" s="249"/>
      <c r="AE40" s="249"/>
      <c r="AF40" s="249"/>
      <c r="AG40" s="249"/>
      <c r="AH40" s="249"/>
      <c r="AI40" s="249"/>
      <c r="AJ40" s="249"/>
      <c r="AK40" s="249"/>
      <c r="AL40" s="249"/>
      <c r="AM40" s="249"/>
      <c r="AN40" s="249"/>
      <c r="AO40" s="249"/>
      <c r="AP40" s="249"/>
      <c r="AQ40" s="249"/>
      <c r="AR40" s="249"/>
      <c r="AS40" s="249"/>
      <c r="AT40" s="249"/>
      <c r="AU40" s="249"/>
      <c r="AV40" s="249"/>
      <c r="AW40" s="249"/>
      <c r="AX40" s="249"/>
      <c r="AY40" s="249"/>
      <c r="AZ40" s="249"/>
      <c r="BA40" s="249"/>
      <c r="BB40" s="249"/>
      <c r="BC40" s="249"/>
      <c r="BD40" s="249"/>
      <c r="BE40" s="249"/>
      <c r="BF40" s="249"/>
      <c r="BG40" s="249"/>
      <c r="BK40" s="249"/>
      <c r="BL40" s="249"/>
    </row>
    <row r="41" spans="1:64" hidden="1">
      <c r="A41" s="270"/>
      <c r="B41" s="270"/>
      <c r="C41" s="249"/>
      <c r="D41" s="249"/>
      <c r="E41" s="249"/>
      <c r="F41" s="249"/>
      <c r="G41" s="249"/>
      <c r="H41" s="249"/>
      <c r="I41" s="249"/>
      <c r="J41" s="249"/>
      <c r="K41" s="249"/>
      <c r="L41" s="249"/>
      <c r="M41" s="249"/>
      <c r="N41" s="249"/>
      <c r="O41" s="249"/>
      <c r="P41" s="249"/>
      <c r="Q41" s="249"/>
      <c r="R41" s="249"/>
      <c r="S41" s="249"/>
      <c r="T41" s="249"/>
      <c r="U41" s="249"/>
      <c r="V41" s="249"/>
      <c r="W41" s="249"/>
      <c r="X41" s="249"/>
      <c r="Y41" s="249"/>
      <c r="Z41" s="249"/>
      <c r="AA41" s="249"/>
      <c r="AB41" s="249"/>
      <c r="AC41" s="249"/>
      <c r="AD41" s="249"/>
      <c r="AE41" s="249"/>
      <c r="AF41" s="249"/>
      <c r="AG41" s="249"/>
      <c r="AH41" s="249"/>
      <c r="AI41" s="249"/>
      <c r="AJ41" s="249"/>
      <c r="AK41" s="249"/>
      <c r="AL41" s="249"/>
      <c r="AM41" s="249"/>
      <c r="AN41" s="249"/>
      <c r="AO41" s="249"/>
      <c r="AP41" s="249"/>
      <c r="AQ41" s="249"/>
      <c r="AR41" s="249"/>
      <c r="AS41" s="249"/>
      <c r="AT41" s="249"/>
      <c r="AU41" s="249"/>
      <c r="AV41" s="249"/>
      <c r="AW41" s="249"/>
      <c r="AX41" s="249"/>
      <c r="AY41" s="249"/>
      <c r="AZ41" s="249"/>
      <c r="BA41" s="249"/>
      <c r="BB41" s="249"/>
      <c r="BC41" s="249"/>
      <c r="BD41" s="249"/>
      <c r="BE41" s="249"/>
      <c r="BF41" s="249"/>
      <c r="BG41" s="249"/>
      <c r="BK41" s="249"/>
      <c r="BL41" s="249"/>
    </row>
    <row r="42" spans="1:64" hidden="1">
      <c r="A42" s="270"/>
      <c r="B42" s="270"/>
      <c r="C42" s="249"/>
      <c r="D42" s="249"/>
      <c r="E42" s="249"/>
      <c r="F42" s="249"/>
      <c r="G42" s="249"/>
      <c r="H42" s="249"/>
      <c r="I42" s="249"/>
      <c r="J42" s="249"/>
      <c r="K42" s="249"/>
      <c r="L42" s="249"/>
      <c r="M42" s="249"/>
      <c r="N42" s="249"/>
      <c r="O42" s="249"/>
      <c r="P42" s="249"/>
      <c r="Q42" s="249"/>
      <c r="R42" s="249"/>
      <c r="S42" s="249"/>
      <c r="T42" s="249"/>
      <c r="U42" s="249"/>
      <c r="V42" s="249"/>
      <c r="W42" s="249"/>
      <c r="X42" s="249"/>
      <c r="Y42" s="249"/>
      <c r="Z42" s="249"/>
      <c r="AA42" s="249"/>
      <c r="AB42" s="249"/>
      <c r="AC42" s="249"/>
      <c r="AD42" s="249"/>
      <c r="AE42" s="249"/>
      <c r="AF42" s="249"/>
      <c r="AG42" s="249"/>
      <c r="AH42" s="249"/>
      <c r="AI42" s="249"/>
      <c r="AJ42" s="249"/>
      <c r="AK42" s="249"/>
      <c r="AL42" s="249"/>
      <c r="AM42" s="249"/>
      <c r="AN42" s="249"/>
      <c r="AO42" s="249"/>
      <c r="AP42" s="249"/>
      <c r="AQ42" s="249"/>
      <c r="AR42" s="249"/>
      <c r="AS42" s="249"/>
      <c r="AT42" s="249"/>
      <c r="AU42" s="249"/>
      <c r="AV42" s="249"/>
      <c r="AW42" s="249"/>
      <c r="AX42" s="249"/>
      <c r="AY42" s="249"/>
      <c r="AZ42" s="249"/>
      <c r="BA42" s="249"/>
      <c r="BB42" s="249"/>
      <c r="BC42" s="249"/>
      <c r="BD42" s="249"/>
      <c r="BE42" s="249"/>
      <c r="BF42" s="249"/>
      <c r="BG42" s="249"/>
      <c r="BK42" s="249"/>
      <c r="BL42" s="249"/>
    </row>
    <row r="43" spans="1:64" hidden="1">
      <c r="A43" s="270"/>
      <c r="B43" s="270"/>
      <c r="C43" s="249"/>
      <c r="D43" s="249"/>
      <c r="E43" s="249"/>
      <c r="F43" s="249"/>
      <c r="G43" s="249"/>
      <c r="H43" s="249"/>
      <c r="I43" s="249"/>
      <c r="J43" s="249"/>
      <c r="K43" s="249"/>
      <c r="L43" s="249"/>
      <c r="M43" s="249"/>
      <c r="N43" s="249"/>
      <c r="O43" s="249"/>
      <c r="P43" s="249"/>
      <c r="Q43" s="249"/>
      <c r="R43" s="249"/>
      <c r="S43" s="249"/>
      <c r="T43" s="249"/>
      <c r="U43" s="249"/>
      <c r="V43" s="249"/>
      <c r="W43" s="249"/>
      <c r="X43" s="249"/>
      <c r="Y43" s="249"/>
      <c r="Z43" s="249"/>
      <c r="AA43" s="249"/>
      <c r="AB43" s="249"/>
      <c r="AC43" s="249"/>
      <c r="AD43" s="249"/>
      <c r="AE43" s="249"/>
      <c r="AF43" s="249"/>
      <c r="AG43" s="249"/>
      <c r="AH43" s="249"/>
      <c r="AI43" s="249"/>
      <c r="AJ43" s="249"/>
      <c r="AK43" s="249"/>
      <c r="AL43" s="249"/>
      <c r="AM43" s="249"/>
      <c r="AN43" s="249"/>
      <c r="AO43" s="249"/>
      <c r="AP43" s="249"/>
      <c r="AQ43" s="249"/>
      <c r="AR43" s="249"/>
      <c r="AS43" s="249"/>
      <c r="AT43" s="249"/>
      <c r="AU43" s="249"/>
      <c r="AV43" s="249"/>
      <c r="AW43" s="249"/>
      <c r="AX43" s="249"/>
      <c r="AY43" s="249"/>
      <c r="AZ43" s="249"/>
      <c r="BA43" s="249"/>
      <c r="BB43" s="249"/>
      <c r="BC43" s="249"/>
      <c r="BD43" s="249"/>
      <c r="BE43" s="249"/>
      <c r="BF43" s="249"/>
      <c r="BG43" s="249"/>
      <c r="BK43" s="249"/>
      <c r="BL43" s="249"/>
    </row>
    <row r="44" spans="1:64" hidden="1">
      <c r="A44" s="270"/>
      <c r="B44" s="270"/>
      <c r="C44" s="249"/>
      <c r="D44" s="249"/>
      <c r="E44" s="249"/>
      <c r="F44" s="249"/>
      <c r="G44" s="249"/>
      <c r="H44" s="249"/>
      <c r="I44" s="249"/>
      <c r="J44" s="249"/>
      <c r="K44" s="249"/>
      <c r="L44" s="249"/>
      <c r="M44" s="249"/>
      <c r="N44" s="249"/>
      <c r="O44" s="249"/>
      <c r="P44" s="249"/>
      <c r="Q44" s="249"/>
      <c r="R44" s="249"/>
      <c r="S44" s="249"/>
      <c r="T44" s="249"/>
      <c r="U44" s="249"/>
      <c r="V44" s="249"/>
      <c r="W44" s="249"/>
      <c r="X44" s="249"/>
      <c r="Y44" s="249"/>
      <c r="Z44" s="249"/>
      <c r="AA44" s="249"/>
      <c r="AB44" s="249"/>
      <c r="AC44" s="249"/>
      <c r="AD44" s="249"/>
      <c r="AE44" s="249"/>
      <c r="AF44" s="249"/>
      <c r="AG44" s="249"/>
      <c r="AH44" s="249"/>
      <c r="AI44" s="249"/>
      <c r="AJ44" s="249"/>
      <c r="AK44" s="249"/>
      <c r="AL44" s="249"/>
      <c r="AM44" s="249"/>
      <c r="AN44" s="249"/>
      <c r="AO44" s="249"/>
      <c r="AP44" s="249"/>
      <c r="AQ44" s="249"/>
      <c r="AR44" s="249"/>
      <c r="AS44" s="249"/>
      <c r="AT44" s="249"/>
      <c r="AU44" s="249"/>
      <c r="AV44" s="249"/>
      <c r="AW44" s="249"/>
      <c r="AX44" s="249"/>
      <c r="AY44" s="249"/>
      <c r="AZ44" s="249"/>
      <c r="BA44" s="249"/>
      <c r="BB44" s="249"/>
      <c r="BC44" s="249"/>
      <c r="BD44" s="249"/>
      <c r="BE44" s="249"/>
      <c r="BF44" s="249"/>
      <c r="BG44" s="249"/>
      <c r="BK44" s="249"/>
      <c r="BL44" s="249"/>
    </row>
    <row r="45" spans="1:64" hidden="1">
      <c r="A45" s="270"/>
      <c r="B45" s="270"/>
      <c r="C45" s="249"/>
      <c r="D45" s="249"/>
      <c r="E45" s="249"/>
      <c r="F45" s="249"/>
      <c r="G45" s="249"/>
      <c r="H45" s="249"/>
      <c r="I45" s="249"/>
      <c r="J45" s="249"/>
      <c r="K45" s="249"/>
      <c r="L45" s="249"/>
      <c r="M45" s="249"/>
      <c r="N45" s="249"/>
      <c r="O45" s="249"/>
      <c r="P45" s="249"/>
      <c r="Q45" s="249"/>
      <c r="R45" s="249"/>
      <c r="S45" s="249"/>
      <c r="T45" s="249"/>
      <c r="U45" s="249"/>
      <c r="V45" s="249"/>
      <c r="W45" s="249"/>
      <c r="X45" s="249"/>
      <c r="Y45" s="249"/>
      <c r="Z45" s="249"/>
      <c r="AA45" s="249"/>
      <c r="AB45" s="249"/>
      <c r="AC45" s="249"/>
      <c r="AD45" s="249"/>
      <c r="AE45" s="249"/>
      <c r="AF45" s="249"/>
      <c r="AG45" s="249"/>
      <c r="AH45" s="249"/>
      <c r="AI45" s="249"/>
      <c r="AJ45" s="249"/>
      <c r="AK45" s="249"/>
      <c r="AL45" s="249"/>
      <c r="AM45" s="249"/>
      <c r="AN45" s="249"/>
      <c r="AO45" s="249"/>
      <c r="AP45" s="249"/>
      <c r="AQ45" s="249"/>
      <c r="AR45" s="249"/>
      <c r="AS45" s="249"/>
      <c r="AT45" s="249"/>
      <c r="AU45" s="249"/>
      <c r="AV45" s="249"/>
      <c r="AW45" s="249"/>
      <c r="AX45" s="249"/>
      <c r="AY45" s="249"/>
      <c r="AZ45" s="249"/>
      <c r="BA45" s="249"/>
      <c r="BB45" s="249"/>
      <c r="BC45" s="249"/>
      <c r="BD45" s="249"/>
      <c r="BE45" s="249"/>
      <c r="BF45" s="249"/>
      <c r="BG45" s="249"/>
      <c r="BK45" s="249"/>
      <c r="BL45" s="249"/>
    </row>
    <row r="46" spans="1:64" hidden="1">
      <c r="A46" s="270"/>
      <c r="B46" s="270"/>
      <c r="C46" s="249"/>
      <c r="D46" s="249"/>
      <c r="E46" s="249"/>
      <c r="F46" s="249"/>
      <c r="G46" s="249"/>
      <c r="H46" s="249"/>
      <c r="I46" s="249"/>
      <c r="J46" s="249"/>
      <c r="K46" s="249"/>
      <c r="L46" s="249"/>
      <c r="M46" s="249"/>
      <c r="N46" s="249"/>
      <c r="O46" s="249"/>
      <c r="P46" s="249"/>
      <c r="Q46" s="249"/>
      <c r="R46" s="249"/>
      <c r="S46" s="249"/>
      <c r="T46" s="249"/>
      <c r="U46" s="249"/>
      <c r="V46" s="249"/>
      <c r="W46" s="249"/>
      <c r="X46" s="249"/>
      <c r="Y46" s="249"/>
      <c r="Z46" s="249"/>
      <c r="AA46" s="249"/>
      <c r="AB46" s="249"/>
      <c r="AC46" s="249"/>
      <c r="AD46" s="249"/>
      <c r="AE46" s="249"/>
      <c r="AF46" s="249"/>
      <c r="AG46" s="249"/>
      <c r="AH46" s="249"/>
      <c r="AI46" s="249"/>
      <c r="AJ46" s="249"/>
      <c r="AK46" s="249"/>
      <c r="AL46" s="249"/>
      <c r="AM46" s="249"/>
      <c r="AN46" s="249"/>
      <c r="AO46" s="249"/>
      <c r="AP46" s="249"/>
      <c r="AQ46" s="249"/>
      <c r="AR46" s="249"/>
      <c r="AS46" s="249"/>
      <c r="AT46" s="249"/>
      <c r="AU46" s="249"/>
      <c r="AV46" s="249"/>
      <c r="AW46" s="249"/>
      <c r="AX46" s="249"/>
      <c r="AY46" s="249"/>
      <c r="AZ46" s="249"/>
      <c r="BA46" s="249"/>
      <c r="BB46" s="249"/>
      <c r="BC46" s="249"/>
      <c r="BD46" s="249"/>
      <c r="BE46" s="249"/>
      <c r="BF46" s="249"/>
      <c r="BG46" s="249"/>
      <c r="BK46" s="249"/>
      <c r="BL46" s="249"/>
    </row>
    <row r="47" spans="1:64" hidden="1">
      <c r="A47" s="270"/>
      <c r="B47" s="270"/>
      <c r="C47" s="249"/>
      <c r="D47" s="249"/>
      <c r="E47" s="249"/>
      <c r="F47" s="249"/>
      <c r="G47" s="249"/>
      <c r="H47" s="249"/>
      <c r="I47" s="249"/>
      <c r="J47" s="249"/>
      <c r="K47" s="249"/>
      <c r="L47" s="249"/>
      <c r="M47" s="249"/>
      <c r="N47" s="249"/>
      <c r="O47" s="249"/>
      <c r="P47" s="249"/>
      <c r="Q47" s="249"/>
      <c r="R47" s="249"/>
      <c r="S47" s="249"/>
      <c r="T47" s="249"/>
      <c r="U47" s="249"/>
      <c r="V47" s="249"/>
      <c r="W47" s="249"/>
      <c r="X47" s="249"/>
      <c r="Y47" s="249"/>
      <c r="Z47" s="249"/>
      <c r="AA47" s="249"/>
      <c r="AB47" s="249"/>
      <c r="AC47" s="249"/>
      <c r="AD47" s="249"/>
      <c r="AE47" s="249"/>
      <c r="AF47" s="249"/>
      <c r="AG47" s="249"/>
      <c r="AH47" s="249"/>
      <c r="AI47" s="249"/>
      <c r="AJ47" s="249"/>
      <c r="AK47" s="249"/>
      <c r="AL47" s="249"/>
      <c r="AM47" s="249"/>
      <c r="AN47" s="249"/>
      <c r="AO47" s="249"/>
      <c r="AP47" s="249"/>
      <c r="AQ47" s="249"/>
      <c r="AR47" s="249"/>
      <c r="AS47" s="249"/>
      <c r="AT47" s="249"/>
      <c r="AU47" s="249"/>
      <c r="AV47" s="249"/>
      <c r="AW47" s="249"/>
      <c r="AX47" s="249"/>
      <c r="AY47" s="249"/>
      <c r="AZ47" s="249"/>
      <c r="BA47" s="249"/>
      <c r="BB47" s="249"/>
      <c r="BC47" s="249"/>
      <c r="BD47" s="249"/>
      <c r="BE47" s="249"/>
      <c r="BF47" s="249"/>
      <c r="BG47" s="249"/>
      <c r="BK47" s="249"/>
      <c r="BL47" s="249"/>
    </row>
    <row r="48" spans="1:64" hidden="1">
      <c r="A48" s="270"/>
      <c r="B48" s="270"/>
      <c r="C48" s="249"/>
      <c r="D48" s="249"/>
      <c r="E48" s="249"/>
      <c r="F48" s="249"/>
      <c r="G48" s="249"/>
      <c r="H48" s="249"/>
      <c r="I48" s="249"/>
      <c r="J48" s="249"/>
      <c r="K48" s="249"/>
      <c r="L48" s="249"/>
      <c r="M48" s="249"/>
      <c r="N48" s="249"/>
      <c r="O48" s="249"/>
      <c r="P48" s="249"/>
      <c r="Q48" s="249"/>
      <c r="R48" s="249"/>
      <c r="S48" s="249"/>
      <c r="T48" s="249"/>
      <c r="U48" s="249"/>
      <c r="V48" s="249"/>
      <c r="W48" s="249"/>
      <c r="X48" s="249"/>
      <c r="Y48" s="249"/>
      <c r="Z48" s="249"/>
      <c r="AA48" s="249"/>
      <c r="AB48" s="249"/>
      <c r="AC48" s="249"/>
      <c r="AD48" s="249"/>
      <c r="AE48" s="249"/>
      <c r="AF48" s="249"/>
      <c r="AG48" s="249"/>
      <c r="AH48" s="249"/>
      <c r="AI48" s="249"/>
      <c r="AJ48" s="249"/>
      <c r="AK48" s="249"/>
      <c r="AL48" s="249"/>
      <c r="AM48" s="249"/>
      <c r="AN48" s="249"/>
      <c r="AO48" s="249"/>
      <c r="AP48" s="249"/>
      <c r="AQ48" s="249"/>
      <c r="AR48" s="249"/>
      <c r="AS48" s="249"/>
      <c r="AT48" s="249"/>
      <c r="AU48" s="249"/>
      <c r="AV48" s="249"/>
      <c r="AW48" s="249"/>
      <c r="AX48" s="249"/>
      <c r="AY48" s="249"/>
      <c r="AZ48" s="249"/>
      <c r="BA48" s="249"/>
      <c r="BB48" s="249"/>
      <c r="BC48" s="249"/>
      <c r="BD48" s="249"/>
      <c r="BE48" s="249"/>
      <c r="BF48" s="249"/>
      <c r="BG48" s="249"/>
      <c r="BK48" s="249"/>
      <c r="BL48" s="249"/>
    </row>
    <row r="49" spans="1:64" hidden="1">
      <c r="A49" s="270"/>
      <c r="B49" s="270"/>
      <c r="C49" s="249"/>
      <c r="D49" s="249"/>
      <c r="E49" s="249"/>
      <c r="F49" s="249"/>
      <c r="G49" s="249"/>
      <c r="H49" s="249"/>
      <c r="I49" s="249"/>
      <c r="J49" s="249"/>
      <c r="K49" s="249"/>
      <c r="L49" s="249"/>
      <c r="M49" s="249"/>
      <c r="N49" s="249"/>
      <c r="O49" s="249"/>
      <c r="P49" s="249"/>
      <c r="Q49" s="249"/>
      <c r="R49" s="249"/>
      <c r="S49" s="249"/>
      <c r="T49" s="249"/>
      <c r="U49" s="249"/>
      <c r="V49" s="249"/>
      <c r="W49" s="249"/>
      <c r="X49" s="249"/>
      <c r="Y49" s="249"/>
      <c r="Z49" s="249"/>
      <c r="AA49" s="249"/>
      <c r="AB49" s="249"/>
      <c r="AC49" s="249"/>
      <c r="AD49" s="249"/>
      <c r="AE49" s="249"/>
      <c r="AF49" s="249"/>
      <c r="AG49" s="249"/>
      <c r="AH49" s="249"/>
      <c r="AI49" s="249"/>
      <c r="AJ49" s="249"/>
      <c r="AK49" s="249"/>
      <c r="AL49" s="249"/>
      <c r="AM49" s="249"/>
      <c r="AN49" s="249"/>
      <c r="AO49" s="249"/>
      <c r="AP49" s="249"/>
      <c r="AQ49" s="249"/>
      <c r="AR49" s="249"/>
      <c r="AS49" s="249"/>
      <c r="AT49" s="249"/>
      <c r="AU49" s="249"/>
      <c r="AV49" s="249"/>
      <c r="AW49" s="249"/>
      <c r="AX49" s="249"/>
      <c r="AY49" s="249"/>
      <c r="AZ49" s="249"/>
      <c r="BA49" s="249"/>
      <c r="BB49" s="249"/>
      <c r="BC49" s="249"/>
      <c r="BD49" s="249"/>
      <c r="BE49" s="249"/>
      <c r="BF49" s="249"/>
      <c r="BG49" s="249"/>
      <c r="BK49" s="249"/>
      <c r="BL49" s="249"/>
    </row>
    <row r="50" spans="1:64" hidden="1">
      <c r="A50" s="270"/>
      <c r="B50" s="270"/>
      <c r="C50" s="249"/>
      <c r="D50" s="249"/>
      <c r="E50" s="249"/>
      <c r="F50" s="249"/>
      <c r="G50" s="249"/>
      <c r="H50" s="249"/>
      <c r="I50" s="249"/>
      <c r="J50" s="249"/>
      <c r="K50" s="249"/>
      <c r="L50" s="249"/>
      <c r="M50" s="249"/>
      <c r="N50" s="249"/>
      <c r="O50" s="249"/>
      <c r="P50" s="249"/>
      <c r="Q50" s="249"/>
      <c r="R50" s="249"/>
      <c r="S50" s="249"/>
      <c r="T50" s="249"/>
      <c r="U50" s="249"/>
      <c r="V50" s="249"/>
      <c r="W50" s="249"/>
      <c r="X50" s="249"/>
      <c r="Y50" s="249"/>
      <c r="Z50" s="249"/>
      <c r="AA50" s="249"/>
      <c r="AB50" s="249"/>
      <c r="AC50" s="249"/>
      <c r="AD50" s="249"/>
      <c r="AE50" s="249"/>
      <c r="AF50" s="249"/>
      <c r="AG50" s="249"/>
      <c r="AH50" s="249"/>
      <c r="AI50" s="249"/>
      <c r="AJ50" s="249"/>
      <c r="AK50" s="249"/>
      <c r="AL50" s="249"/>
      <c r="AM50" s="249"/>
      <c r="AN50" s="249"/>
      <c r="AO50" s="249"/>
      <c r="AP50" s="249"/>
      <c r="AQ50" s="249"/>
      <c r="AR50" s="249"/>
      <c r="AS50" s="249"/>
      <c r="AT50" s="249"/>
      <c r="AU50" s="249"/>
      <c r="AV50" s="249"/>
      <c r="AW50" s="249"/>
      <c r="AX50" s="249"/>
      <c r="AY50" s="249"/>
      <c r="AZ50" s="249"/>
      <c r="BA50" s="249"/>
      <c r="BB50" s="249"/>
      <c r="BC50" s="249"/>
      <c r="BD50" s="249"/>
      <c r="BE50" s="249"/>
      <c r="BF50" s="249"/>
      <c r="BG50" s="249"/>
      <c r="BK50" s="249"/>
      <c r="BL50" s="249"/>
    </row>
    <row r="51" spans="1:64" hidden="1">
      <c r="A51" s="270"/>
      <c r="B51" s="270"/>
      <c r="C51" s="249"/>
      <c r="D51" s="249"/>
      <c r="E51" s="249"/>
      <c r="F51" s="249"/>
      <c r="G51" s="249"/>
      <c r="H51" s="249"/>
      <c r="I51" s="249"/>
      <c r="J51" s="249"/>
      <c r="K51" s="249"/>
      <c r="L51" s="249"/>
      <c r="M51" s="249"/>
      <c r="N51" s="249"/>
      <c r="O51" s="249"/>
      <c r="P51" s="249"/>
      <c r="Q51" s="249"/>
      <c r="R51" s="249"/>
      <c r="S51" s="249"/>
      <c r="T51" s="249"/>
      <c r="U51" s="249"/>
      <c r="V51" s="249"/>
      <c r="W51" s="249"/>
      <c r="X51" s="249"/>
      <c r="Y51" s="249"/>
      <c r="Z51" s="249"/>
      <c r="AA51" s="249"/>
      <c r="AB51" s="249"/>
      <c r="AC51" s="249"/>
      <c r="AD51" s="249"/>
      <c r="AE51" s="249"/>
      <c r="AF51" s="249"/>
      <c r="AG51" s="249"/>
      <c r="AH51" s="249"/>
      <c r="AI51" s="249"/>
      <c r="AJ51" s="249"/>
      <c r="AK51" s="249"/>
      <c r="AL51" s="249"/>
      <c r="AM51" s="249"/>
      <c r="AN51" s="249"/>
      <c r="AO51" s="249"/>
      <c r="AP51" s="249"/>
      <c r="AQ51" s="249"/>
      <c r="AR51" s="249"/>
      <c r="AS51" s="249"/>
      <c r="AT51" s="249"/>
      <c r="AU51" s="249"/>
      <c r="AV51" s="249"/>
      <c r="AW51" s="249"/>
      <c r="AX51" s="249"/>
      <c r="AY51" s="249"/>
      <c r="AZ51" s="249"/>
      <c r="BA51" s="249"/>
      <c r="BB51" s="249"/>
      <c r="BC51" s="249"/>
      <c r="BD51" s="249"/>
      <c r="BE51" s="249"/>
      <c r="BF51" s="249"/>
      <c r="BG51" s="249"/>
      <c r="BK51" s="249"/>
      <c r="BL51" s="249"/>
    </row>
    <row r="52" spans="1:64" hidden="1">
      <c r="A52" s="270"/>
      <c r="B52" s="270"/>
      <c r="C52" s="249"/>
      <c r="D52" s="249"/>
      <c r="E52" s="249"/>
      <c r="F52" s="249"/>
      <c r="G52" s="249"/>
      <c r="H52" s="249"/>
      <c r="I52" s="249"/>
      <c r="J52" s="249"/>
      <c r="K52" s="249"/>
      <c r="L52" s="249"/>
      <c r="M52" s="249"/>
      <c r="N52" s="249"/>
      <c r="O52" s="249"/>
      <c r="P52" s="249"/>
      <c r="Q52" s="249"/>
      <c r="R52" s="249"/>
      <c r="S52" s="249"/>
      <c r="T52" s="249"/>
      <c r="U52" s="249"/>
      <c r="V52" s="249"/>
      <c r="W52" s="249"/>
      <c r="X52" s="249"/>
      <c r="Y52" s="249"/>
      <c r="Z52" s="249"/>
      <c r="AA52" s="249"/>
      <c r="AB52" s="249"/>
      <c r="AC52" s="249"/>
      <c r="AD52" s="249"/>
      <c r="AE52" s="249"/>
      <c r="AF52" s="249"/>
      <c r="AG52" s="249"/>
      <c r="AH52" s="249"/>
      <c r="AI52" s="249"/>
      <c r="AJ52" s="249"/>
      <c r="AK52" s="249"/>
      <c r="AL52" s="249"/>
      <c r="AM52" s="249"/>
      <c r="AN52" s="249"/>
      <c r="AO52" s="249"/>
      <c r="AP52" s="249"/>
      <c r="AQ52" s="249"/>
      <c r="AR52" s="249"/>
      <c r="AS52" s="249"/>
      <c r="AT52" s="249"/>
      <c r="AU52" s="249"/>
      <c r="AV52" s="249"/>
      <c r="AW52" s="249"/>
      <c r="AX52" s="249"/>
      <c r="AY52" s="249"/>
      <c r="AZ52" s="249"/>
      <c r="BA52" s="249"/>
      <c r="BB52" s="249"/>
      <c r="BC52" s="249"/>
      <c r="BD52" s="249"/>
      <c r="BE52" s="249"/>
      <c r="BF52" s="249"/>
      <c r="BG52" s="249"/>
      <c r="BK52" s="249"/>
      <c r="BL52" s="249"/>
    </row>
    <row r="53" spans="1:64" hidden="1">
      <c r="A53" s="270"/>
      <c r="B53" s="270"/>
      <c r="C53" s="249"/>
      <c r="D53" s="249"/>
      <c r="E53" s="249"/>
      <c r="F53" s="249"/>
      <c r="G53" s="249"/>
      <c r="H53" s="249"/>
      <c r="I53" s="249"/>
      <c r="J53" s="249"/>
      <c r="K53" s="249"/>
      <c r="L53" s="249"/>
      <c r="M53" s="249"/>
      <c r="N53" s="249"/>
      <c r="O53" s="249"/>
      <c r="P53" s="249"/>
      <c r="Q53" s="249"/>
      <c r="R53" s="249"/>
      <c r="S53" s="249"/>
      <c r="T53" s="249"/>
      <c r="U53" s="249"/>
      <c r="V53" s="249"/>
      <c r="W53" s="249"/>
      <c r="X53" s="249"/>
      <c r="Y53" s="249"/>
      <c r="Z53" s="249"/>
      <c r="AA53" s="249"/>
      <c r="AB53" s="249"/>
      <c r="AC53" s="249"/>
      <c r="AD53" s="249"/>
      <c r="AE53" s="249"/>
      <c r="AF53" s="249"/>
      <c r="AG53" s="249"/>
      <c r="AH53" s="249"/>
      <c r="AI53" s="249"/>
      <c r="AJ53" s="249"/>
      <c r="AK53" s="249"/>
      <c r="AL53" s="249"/>
      <c r="AM53" s="249"/>
      <c r="AN53" s="249"/>
      <c r="AO53" s="249"/>
      <c r="AP53" s="249"/>
      <c r="AQ53" s="249"/>
      <c r="AR53" s="249"/>
      <c r="AS53" s="249"/>
      <c r="AT53" s="249"/>
      <c r="AU53" s="249"/>
      <c r="AV53" s="249"/>
      <c r="AW53" s="249"/>
      <c r="AX53" s="249"/>
      <c r="AY53" s="249"/>
      <c r="AZ53" s="249"/>
      <c r="BA53" s="249"/>
      <c r="BB53" s="249"/>
      <c r="BC53" s="249"/>
      <c r="BD53" s="249"/>
      <c r="BE53" s="249"/>
      <c r="BF53" s="249"/>
      <c r="BG53" s="249"/>
      <c r="BK53" s="249"/>
      <c r="BL53" s="249"/>
    </row>
    <row r="54" spans="1:64" hidden="1">
      <c r="A54" s="270"/>
      <c r="B54" s="270"/>
      <c r="C54" s="249"/>
      <c r="D54" s="249"/>
      <c r="E54" s="249"/>
      <c r="F54" s="249"/>
      <c r="G54" s="249"/>
      <c r="H54" s="249"/>
      <c r="I54" s="249"/>
      <c r="J54" s="249"/>
      <c r="K54" s="249"/>
      <c r="L54" s="249"/>
      <c r="M54" s="249"/>
      <c r="N54" s="249"/>
      <c r="O54" s="249"/>
      <c r="P54" s="249"/>
      <c r="Q54" s="249"/>
      <c r="R54" s="249"/>
      <c r="S54" s="249"/>
      <c r="T54" s="249"/>
      <c r="U54" s="249"/>
      <c r="V54" s="249"/>
      <c r="W54" s="249"/>
      <c r="X54" s="249"/>
      <c r="Y54" s="249"/>
      <c r="Z54" s="249"/>
      <c r="AA54" s="249"/>
      <c r="AB54" s="249"/>
      <c r="AC54" s="249"/>
      <c r="AD54" s="249"/>
      <c r="AE54" s="249"/>
      <c r="AF54" s="249"/>
      <c r="AG54" s="249"/>
      <c r="AH54" s="249"/>
      <c r="AI54" s="249"/>
      <c r="AJ54" s="249"/>
      <c r="AK54" s="249"/>
      <c r="AL54" s="249"/>
      <c r="AM54" s="249"/>
      <c r="AN54" s="249"/>
      <c r="AO54" s="249"/>
      <c r="AP54" s="249"/>
      <c r="AQ54" s="249"/>
      <c r="AR54" s="249"/>
      <c r="AS54" s="249"/>
      <c r="AT54" s="249"/>
      <c r="AU54" s="249"/>
      <c r="AV54" s="249"/>
      <c r="AW54" s="249"/>
      <c r="AX54" s="249"/>
      <c r="AY54" s="249"/>
      <c r="AZ54" s="249"/>
      <c r="BA54" s="249"/>
      <c r="BB54" s="249"/>
      <c r="BC54" s="249"/>
      <c r="BD54" s="249"/>
      <c r="BE54" s="249"/>
      <c r="BF54" s="249"/>
      <c r="BG54" s="249"/>
      <c r="BK54" s="249"/>
      <c r="BL54" s="249"/>
    </row>
    <row r="55" spans="1:64" hidden="1">
      <c r="A55" s="270"/>
      <c r="B55" s="270"/>
      <c r="C55" s="249"/>
      <c r="D55" s="249"/>
      <c r="E55" s="249"/>
      <c r="F55" s="249"/>
      <c r="G55" s="249"/>
      <c r="H55" s="249"/>
      <c r="I55" s="249"/>
      <c r="J55" s="249"/>
      <c r="K55" s="249"/>
      <c r="L55" s="249"/>
      <c r="M55" s="249"/>
      <c r="N55" s="249"/>
      <c r="O55" s="249"/>
      <c r="P55" s="249"/>
      <c r="Q55" s="249"/>
      <c r="R55" s="249"/>
      <c r="S55" s="249"/>
      <c r="T55" s="249"/>
      <c r="U55" s="249"/>
      <c r="V55" s="249"/>
      <c r="W55" s="249"/>
      <c r="X55" s="249"/>
      <c r="Y55" s="249"/>
      <c r="Z55" s="249"/>
      <c r="AA55" s="249"/>
      <c r="AB55" s="249"/>
      <c r="AC55" s="249"/>
      <c r="AD55" s="249"/>
      <c r="AE55" s="249"/>
      <c r="AF55" s="249"/>
      <c r="AG55" s="249"/>
      <c r="AH55" s="249"/>
      <c r="AI55" s="249"/>
      <c r="AJ55" s="249"/>
      <c r="AK55" s="249"/>
      <c r="AL55" s="249"/>
      <c r="AM55" s="249"/>
      <c r="AN55" s="249"/>
      <c r="AO55" s="249"/>
      <c r="AP55" s="249"/>
      <c r="AQ55" s="249"/>
      <c r="AR55" s="249"/>
      <c r="AS55" s="249"/>
      <c r="AT55" s="249"/>
      <c r="AU55" s="249"/>
      <c r="AV55" s="249"/>
      <c r="AW55" s="249"/>
      <c r="AX55" s="249"/>
      <c r="AY55" s="249"/>
      <c r="AZ55" s="249"/>
      <c r="BA55" s="249"/>
      <c r="BB55" s="249"/>
      <c r="BC55" s="249"/>
      <c r="BD55" s="249"/>
      <c r="BE55" s="249"/>
      <c r="BF55" s="249"/>
      <c r="BG55" s="249"/>
      <c r="BK55" s="249"/>
      <c r="BL55" s="249"/>
    </row>
    <row r="56" spans="1:64" hidden="1">
      <c r="A56" s="270"/>
      <c r="B56" s="270"/>
      <c r="C56" s="249"/>
      <c r="D56" s="249"/>
      <c r="E56" s="249"/>
      <c r="F56" s="249"/>
      <c r="G56" s="249"/>
      <c r="H56" s="249"/>
      <c r="I56" s="249"/>
      <c r="J56" s="249"/>
      <c r="K56" s="249"/>
      <c r="L56" s="249"/>
      <c r="M56" s="249"/>
      <c r="N56" s="249"/>
      <c r="O56" s="249"/>
      <c r="P56" s="249"/>
      <c r="Q56" s="249"/>
      <c r="R56" s="249"/>
      <c r="S56" s="249"/>
      <c r="T56" s="249"/>
      <c r="U56" s="249"/>
      <c r="V56" s="249"/>
      <c r="W56" s="249"/>
      <c r="X56" s="249"/>
      <c r="Y56" s="249"/>
      <c r="Z56" s="249"/>
      <c r="AA56" s="249"/>
      <c r="AB56" s="249"/>
      <c r="AC56" s="249"/>
      <c r="AD56" s="249"/>
      <c r="AE56" s="249"/>
      <c r="AF56" s="249"/>
      <c r="AG56" s="249"/>
      <c r="AH56" s="249"/>
      <c r="AI56" s="249"/>
      <c r="AJ56" s="249"/>
      <c r="AK56" s="249"/>
      <c r="AL56" s="249"/>
      <c r="AM56" s="249"/>
      <c r="AN56" s="249"/>
      <c r="AO56" s="249"/>
      <c r="AP56" s="249"/>
      <c r="AQ56" s="249"/>
      <c r="AR56" s="249"/>
      <c r="AS56" s="249"/>
      <c r="AT56" s="249"/>
      <c r="AU56" s="249"/>
      <c r="AV56" s="249"/>
      <c r="AW56" s="249"/>
      <c r="AX56" s="249"/>
      <c r="AY56" s="249"/>
      <c r="AZ56" s="249"/>
      <c r="BA56" s="249"/>
      <c r="BB56" s="249"/>
      <c r="BC56" s="249"/>
      <c r="BD56" s="249"/>
      <c r="BE56" s="249"/>
      <c r="BF56" s="249"/>
      <c r="BG56" s="249"/>
      <c r="BK56" s="249"/>
      <c r="BL56" s="249"/>
    </row>
    <row r="57" spans="1:64" hidden="1">
      <c r="A57" s="270"/>
      <c r="B57" s="270"/>
      <c r="C57" s="249"/>
      <c r="D57" s="249"/>
      <c r="E57" s="249"/>
      <c r="F57" s="249"/>
      <c r="G57" s="249"/>
      <c r="H57" s="249"/>
      <c r="I57" s="249"/>
      <c r="J57" s="249"/>
      <c r="K57" s="249"/>
      <c r="L57" s="249"/>
      <c r="M57" s="249"/>
      <c r="N57" s="249"/>
      <c r="O57" s="249"/>
      <c r="P57" s="249"/>
      <c r="Q57" s="249"/>
      <c r="R57" s="249"/>
      <c r="S57" s="249"/>
      <c r="T57" s="249"/>
      <c r="U57" s="249"/>
      <c r="V57" s="249"/>
      <c r="W57" s="249"/>
      <c r="X57" s="249"/>
      <c r="Y57" s="249"/>
      <c r="Z57" s="249"/>
      <c r="AA57" s="249"/>
      <c r="AB57" s="249"/>
      <c r="AC57" s="249"/>
      <c r="AD57" s="249"/>
      <c r="AE57" s="249"/>
      <c r="AF57" s="249"/>
      <c r="AG57" s="249"/>
      <c r="AH57" s="249"/>
      <c r="AI57" s="249"/>
      <c r="AJ57" s="249"/>
      <c r="AK57" s="249"/>
      <c r="AL57" s="249"/>
      <c r="AM57" s="249"/>
      <c r="AN57" s="249"/>
      <c r="AO57" s="249"/>
      <c r="AP57" s="249"/>
      <c r="AQ57" s="249"/>
      <c r="AR57" s="249"/>
      <c r="AS57" s="249"/>
      <c r="AT57" s="249"/>
      <c r="AU57" s="249"/>
      <c r="AV57" s="249"/>
      <c r="AW57" s="249"/>
      <c r="AX57" s="249"/>
      <c r="AY57" s="249"/>
      <c r="AZ57" s="249"/>
      <c r="BA57" s="249"/>
      <c r="BB57" s="249"/>
      <c r="BC57" s="249"/>
      <c r="BD57" s="249"/>
      <c r="BE57" s="249"/>
      <c r="BF57" s="249"/>
      <c r="BG57" s="249"/>
      <c r="BK57" s="249"/>
      <c r="BL57" s="249"/>
    </row>
    <row r="58" spans="1:64" hidden="1">
      <c r="A58" s="270"/>
      <c r="B58" s="270"/>
      <c r="C58" s="249"/>
      <c r="D58" s="249"/>
      <c r="E58" s="249"/>
      <c r="F58" s="249"/>
      <c r="G58" s="249"/>
      <c r="H58" s="249"/>
      <c r="I58" s="249"/>
      <c r="J58" s="249"/>
      <c r="K58" s="249"/>
      <c r="L58" s="249"/>
      <c r="M58" s="249"/>
      <c r="N58" s="249"/>
      <c r="O58" s="249"/>
      <c r="P58" s="249"/>
      <c r="Q58" s="249"/>
      <c r="R58" s="249"/>
      <c r="S58" s="249"/>
      <c r="T58" s="249"/>
      <c r="U58" s="249"/>
      <c r="V58" s="249"/>
      <c r="W58" s="249"/>
      <c r="X58" s="249"/>
      <c r="Y58" s="249"/>
      <c r="Z58" s="249"/>
      <c r="AA58" s="249"/>
      <c r="AB58" s="249"/>
      <c r="AC58" s="249"/>
      <c r="AD58" s="249"/>
      <c r="AE58" s="249"/>
      <c r="AF58" s="249"/>
      <c r="AG58" s="249"/>
      <c r="AH58" s="249"/>
      <c r="AI58" s="249"/>
      <c r="AJ58" s="249"/>
      <c r="AK58" s="249"/>
      <c r="AL58" s="249"/>
      <c r="AM58" s="249"/>
      <c r="AN58" s="249"/>
      <c r="AO58" s="249"/>
      <c r="AP58" s="249"/>
      <c r="AQ58" s="249"/>
      <c r="AR58" s="249"/>
      <c r="AS58" s="249"/>
      <c r="AT58" s="249"/>
      <c r="AU58" s="249"/>
      <c r="AV58" s="249"/>
      <c r="AW58" s="249"/>
      <c r="AX58" s="249"/>
      <c r="AY58" s="249"/>
      <c r="AZ58" s="249"/>
      <c r="BA58" s="249"/>
      <c r="BB58" s="249"/>
      <c r="BC58" s="249"/>
      <c r="BD58" s="249"/>
      <c r="BE58" s="249"/>
      <c r="BF58" s="249"/>
      <c r="BG58" s="249"/>
      <c r="BK58" s="249"/>
      <c r="BL58" s="249"/>
    </row>
    <row r="59" spans="1:64" hidden="1">
      <c r="A59" s="270"/>
      <c r="B59" s="270"/>
      <c r="C59" s="249"/>
      <c r="D59" s="249"/>
      <c r="E59" s="249"/>
      <c r="F59" s="249"/>
      <c r="G59" s="249"/>
      <c r="H59" s="249"/>
      <c r="I59" s="249"/>
      <c r="J59" s="249"/>
      <c r="K59" s="249"/>
      <c r="L59" s="249"/>
      <c r="M59" s="249"/>
      <c r="N59" s="249"/>
      <c r="O59" s="249"/>
      <c r="P59" s="249"/>
      <c r="Q59" s="249"/>
      <c r="R59" s="249"/>
      <c r="S59" s="249"/>
      <c r="T59" s="249"/>
      <c r="U59" s="249"/>
      <c r="V59" s="249"/>
      <c r="W59" s="249"/>
      <c r="X59" s="249"/>
      <c r="Y59" s="249"/>
      <c r="Z59" s="249"/>
      <c r="AA59" s="249"/>
      <c r="AB59" s="249"/>
      <c r="AC59" s="249"/>
      <c r="AD59" s="249"/>
      <c r="AE59" s="249"/>
      <c r="AF59" s="249"/>
      <c r="AG59" s="249"/>
      <c r="AH59" s="249"/>
      <c r="AI59" s="249"/>
      <c r="AJ59" s="249"/>
      <c r="AK59" s="249"/>
      <c r="AL59" s="249"/>
      <c r="AM59" s="249"/>
      <c r="AN59" s="249"/>
      <c r="AO59" s="249"/>
      <c r="AP59" s="249"/>
      <c r="AQ59" s="249"/>
      <c r="AR59" s="249"/>
      <c r="AS59" s="249"/>
      <c r="AT59" s="249"/>
      <c r="AU59" s="249"/>
      <c r="AV59" s="249"/>
      <c r="AW59" s="249"/>
      <c r="AX59" s="249"/>
      <c r="AY59" s="249"/>
      <c r="AZ59" s="249"/>
      <c r="BA59" s="249"/>
      <c r="BB59" s="249"/>
      <c r="BC59" s="249"/>
      <c r="BD59" s="249"/>
      <c r="BE59" s="249"/>
      <c r="BF59" s="249"/>
      <c r="BG59" s="249"/>
      <c r="BK59" s="249"/>
      <c r="BL59" s="249"/>
    </row>
    <row r="60" spans="1:64" hidden="1">
      <c r="A60" s="270"/>
      <c r="B60" s="270"/>
      <c r="C60" s="249"/>
      <c r="D60" s="249"/>
      <c r="E60" s="249"/>
      <c r="F60" s="249"/>
      <c r="G60" s="249"/>
      <c r="H60" s="249"/>
      <c r="I60" s="249"/>
      <c r="J60" s="249"/>
      <c r="K60" s="249"/>
      <c r="L60" s="249"/>
      <c r="M60" s="249"/>
      <c r="N60" s="249"/>
      <c r="O60" s="249"/>
      <c r="P60" s="249"/>
      <c r="Q60" s="249"/>
      <c r="R60" s="249"/>
      <c r="S60" s="249"/>
      <c r="T60" s="249"/>
      <c r="U60" s="249"/>
      <c r="V60" s="249"/>
      <c r="W60" s="249"/>
      <c r="X60" s="249"/>
      <c r="Y60" s="249"/>
      <c r="Z60" s="249"/>
      <c r="AA60" s="249"/>
      <c r="AB60" s="249"/>
      <c r="AC60" s="249"/>
      <c r="AD60" s="249"/>
      <c r="AE60" s="249"/>
      <c r="AF60" s="249"/>
      <c r="AG60" s="249"/>
      <c r="AH60" s="249"/>
      <c r="AI60" s="249"/>
      <c r="AJ60" s="249"/>
      <c r="AK60" s="249"/>
      <c r="AL60" s="249"/>
      <c r="AM60" s="249"/>
      <c r="AN60" s="249"/>
      <c r="AO60" s="249"/>
      <c r="AP60" s="249"/>
      <c r="AQ60" s="249"/>
      <c r="AR60" s="249"/>
      <c r="AS60" s="249"/>
      <c r="AT60" s="249"/>
      <c r="AU60" s="249"/>
      <c r="AV60" s="249"/>
      <c r="AW60" s="249"/>
      <c r="AX60" s="249"/>
      <c r="AY60" s="249"/>
      <c r="AZ60" s="249"/>
      <c r="BA60" s="249"/>
      <c r="BB60" s="249"/>
      <c r="BC60" s="249"/>
      <c r="BD60" s="249"/>
      <c r="BE60" s="249"/>
      <c r="BF60" s="249"/>
      <c r="BG60" s="249"/>
      <c r="BK60" s="249"/>
      <c r="BL60" s="249"/>
    </row>
    <row r="61" spans="1:64" hidden="1">
      <c r="A61" s="270"/>
      <c r="B61" s="270"/>
      <c r="C61" s="249"/>
      <c r="D61" s="249"/>
      <c r="E61" s="249"/>
      <c r="F61" s="249"/>
      <c r="G61" s="249"/>
      <c r="H61" s="249"/>
      <c r="I61" s="249"/>
      <c r="J61" s="249"/>
      <c r="K61" s="249"/>
      <c r="L61" s="249"/>
      <c r="M61" s="249"/>
      <c r="N61" s="249"/>
      <c r="O61" s="249"/>
      <c r="P61" s="249"/>
      <c r="Q61" s="249"/>
      <c r="R61" s="249"/>
      <c r="S61" s="249"/>
      <c r="T61" s="249"/>
      <c r="U61" s="249"/>
      <c r="V61" s="249"/>
      <c r="W61" s="249"/>
      <c r="X61" s="249"/>
      <c r="Y61" s="249"/>
      <c r="Z61" s="249"/>
      <c r="AA61" s="249"/>
      <c r="AB61" s="249"/>
      <c r="AC61" s="249"/>
      <c r="AD61" s="249"/>
      <c r="AE61" s="249"/>
      <c r="AF61" s="249"/>
      <c r="AG61" s="249"/>
      <c r="AH61" s="249"/>
      <c r="AI61" s="249"/>
      <c r="AJ61" s="249"/>
      <c r="AK61" s="249"/>
      <c r="AL61" s="249"/>
      <c r="AM61" s="249"/>
      <c r="AN61" s="249"/>
      <c r="AO61" s="249"/>
      <c r="AP61" s="249"/>
      <c r="AQ61" s="249"/>
      <c r="AR61" s="249"/>
      <c r="AS61" s="249"/>
      <c r="AT61" s="249"/>
      <c r="AU61" s="249"/>
      <c r="AV61" s="249"/>
      <c r="AW61" s="249"/>
      <c r="AX61" s="249"/>
      <c r="AY61" s="249"/>
      <c r="AZ61" s="249"/>
      <c r="BA61" s="249"/>
      <c r="BB61" s="249"/>
      <c r="BC61" s="249"/>
      <c r="BD61" s="249"/>
      <c r="BE61" s="249"/>
      <c r="BF61" s="249"/>
      <c r="BG61" s="249"/>
      <c r="BK61" s="249"/>
      <c r="BL61" s="249"/>
    </row>
    <row r="62" spans="1:64" hidden="1">
      <c r="A62" s="270"/>
      <c r="B62" s="270"/>
      <c r="C62" s="249"/>
      <c r="D62" s="249"/>
      <c r="E62" s="249"/>
      <c r="F62" s="249"/>
      <c r="G62" s="249"/>
      <c r="H62" s="249"/>
      <c r="I62" s="249"/>
      <c r="J62" s="249"/>
      <c r="K62" s="249"/>
      <c r="L62" s="249"/>
      <c r="M62" s="249"/>
      <c r="N62" s="249"/>
      <c r="O62" s="249"/>
      <c r="P62" s="249"/>
      <c r="Q62" s="249"/>
      <c r="R62" s="249"/>
      <c r="S62" s="249"/>
      <c r="T62" s="249"/>
      <c r="U62" s="249"/>
      <c r="V62" s="249"/>
      <c r="W62" s="249"/>
      <c r="X62" s="249"/>
      <c r="Y62" s="249"/>
      <c r="Z62" s="249"/>
      <c r="AA62" s="249"/>
      <c r="AB62" s="249"/>
      <c r="AC62" s="249"/>
      <c r="AD62" s="249"/>
      <c r="AE62" s="249"/>
      <c r="AF62" s="249"/>
      <c r="AG62" s="249"/>
      <c r="AH62" s="249"/>
      <c r="AI62" s="249"/>
      <c r="AJ62" s="249"/>
      <c r="AK62" s="249"/>
      <c r="AL62" s="249"/>
      <c r="AM62" s="249"/>
      <c r="AN62" s="249"/>
      <c r="AO62" s="249"/>
      <c r="AP62" s="249"/>
      <c r="AQ62" s="249"/>
      <c r="AR62" s="249"/>
      <c r="AS62" s="249"/>
      <c r="AT62" s="249"/>
      <c r="AU62" s="249"/>
      <c r="AV62" s="249"/>
      <c r="AW62" s="249"/>
      <c r="AX62" s="249"/>
      <c r="AY62" s="249"/>
      <c r="AZ62" s="249"/>
      <c r="BA62" s="249"/>
      <c r="BB62" s="249"/>
      <c r="BC62" s="249"/>
      <c r="BD62" s="249"/>
      <c r="BE62" s="249"/>
      <c r="BF62" s="249"/>
      <c r="BG62" s="249"/>
      <c r="BK62" s="249"/>
      <c r="BL62" s="249"/>
    </row>
    <row r="63" spans="1:64" hidden="1">
      <c r="A63" s="270"/>
      <c r="B63" s="270"/>
      <c r="C63" s="249"/>
      <c r="D63" s="249"/>
      <c r="E63" s="249"/>
      <c r="F63" s="249"/>
      <c r="G63" s="249"/>
      <c r="H63" s="249"/>
      <c r="I63" s="249"/>
      <c r="J63" s="249"/>
      <c r="K63" s="249"/>
      <c r="L63" s="249"/>
      <c r="M63" s="249"/>
      <c r="N63" s="249"/>
      <c r="O63" s="249"/>
      <c r="P63" s="249"/>
      <c r="Q63" s="249"/>
      <c r="R63" s="249"/>
      <c r="S63" s="249"/>
      <c r="T63" s="249"/>
      <c r="U63" s="249"/>
      <c r="V63" s="249"/>
      <c r="W63" s="249"/>
      <c r="X63" s="249"/>
      <c r="Y63" s="249"/>
      <c r="Z63" s="249"/>
      <c r="AA63" s="249"/>
      <c r="AB63" s="249"/>
      <c r="AC63" s="249"/>
      <c r="AD63" s="249"/>
      <c r="AE63" s="249"/>
      <c r="AF63" s="249"/>
      <c r="AG63" s="249"/>
      <c r="AH63" s="249"/>
      <c r="AI63" s="249"/>
      <c r="AJ63" s="249"/>
      <c r="AK63" s="249"/>
      <c r="AL63" s="249"/>
      <c r="AM63" s="249"/>
      <c r="AN63" s="249"/>
      <c r="AO63" s="249"/>
      <c r="AP63" s="249"/>
      <c r="AQ63" s="249"/>
      <c r="AR63" s="249"/>
      <c r="AS63" s="249"/>
      <c r="AT63" s="249"/>
      <c r="AU63" s="249"/>
      <c r="AV63" s="249"/>
      <c r="AW63" s="249"/>
      <c r="AX63" s="249"/>
      <c r="AY63" s="249"/>
      <c r="AZ63" s="249"/>
      <c r="BA63" s="249"/>
      <c r="BB63" s="249"/>
      <c r="BC63" s="249"/>
      <c r="BD63" s="249"/>
      <c r="BE63" s="249"/>
      <c r="BF63" s="249"/>
      <c r="BG63" s="249"/>
      <c r="BK63" s="249"/>
      <c r="BL63" s="249"/>
    </row>
  </sheetData>
  <mergeCells count="6">
    <mergeCell ref="A12:B12"/>
    <mergeCell ref="A10:B10"/>
    <mergeCell ref="A4:B4"/>
    <mergeCell ref="A5:B5"/>
    <mergeCell ref="A9:B9"/>
    <mergeCell ref="A11:B11"/>
  </mergeCells>
  <phoneticPr fontId="18"/>
  <pageMargins left="0.7" right="0.7" top="0.75" bottom="0.75" header="0.3" footer="0.3"/>
  <pageSetup paperSize="9" scale="24" orientation="landscape" r:id="rId1"/>
  <ignoredErrors>
    <ignoredError sqref="BE10:BJ10"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B27BE-DD3A-4BD2-BED4-F18DF832C2E8}">
  <sheetPr>
    <pageSetUpPr fitToPage="1"/>
  </sheetPr>
  <dimension ref="A1:BB17"/>
  <sheetViews>
    <sheetView showGridLines="0" workbookViewId="0">
      <pane xSplit="2" ySplit="4" topLeftCell="C5" activePane="bottomRight" state="frozen"/>
      <selection pane="topRight" activeCell="C1" sqref="C1"/>
      <selection pane="bottomLeft" activeCell="A5" sqref="A5"/>
      <selection pane="bottomRight" activeCell="C5" sqref="C5"/>
    </sheetView>
    <sheetView showGridLines="0" zoomScale="90" zoomScaleNormal="90" workbookViewId="1">
      <pane xSplit="2" ySplit="4" topLeftCell="C5" activePane="bottomRight" state="frozen"/>
      <selection pane="topRight"/>
      <selection pane="bottomLeft"/>
      <selection pane="bottomRight"/>
    </sheetView>
  </sheetViews>
  <sheetFormatPr defaultColWidth="11.44140625" defaultRowHeight="13.8" zeroHeight="1" outlineLevelCol="1"/>
  <cols>
    <col min="1" max="1" width="30.77734375" style="270" customWidth="1"/>
    <col min="2" max="2" width="15.77734375" style="270" customWidth="1"/>
    <col min="3" max="22" width="10.77734375" style="249" hidden="1" customWidth="1" outlineLevel="1"/>
    <col min="23" max="23" width="10.77734375" style="249" hidden="1" customWidth="1" outlineLevel="1" collapsed="1"/>
    <col min="24" max="34" width="10.77734375" style="249" hidden="1" customWidth="1" outlineLevel="1"/>
    <col min="35" max="35" width="10.77734375" style="249" hidden="1" customWidth="1" outlineLevel="1" collapsed="1"/>
    <col min="36" max="38" width="10.77734375" style="249" hidden="1" customWidth="1" outlineLevel="1"/>
    <col min="39" max="39" width="10.77734375" style="249" customWidth="1" collapsed="1"/>
    <col min="40" max="47" width="10.77734375" style="249" customWidth="1"/>
    <col min="48" max="48" width="10.77734375" style="249" customWidth="1" collapsed="1"/>
    <col min="49" max="51" width="10.77734375" style="249" customWidth="1"/>
    <col min="52" max="52" width="10.77734375" style="249" customWidth="1" collapsed="1"/>
    <col min="53" max="54" width="10.77734375" style="249" customWidth="1"/>
    <col min="55" max="55" width="11.44140625" style="249"/>
    <col min="56" max="56" width="12.88671875" style="249" bestFit="1" customWidth="1"/>
    <col min="57" max="16384" width="11.44140625" style="249"/>
  </cols>
  <sheetData>
    <row r="1" spans="1:54" ht="22.2" customHeight="1">
      <c r="A1" s="277" t="s">
        <v>287</v>
      </c>
      <c r="B1" s="285"/>
      <c r="C1" s="285"/>
      <c r="D1" s="285"/>
      <c r="E1" s="285"/>
      <c r="F1" s="285"/>
      <c r="H1" s="253"/>
      <c r="I1" s="253"/>
      <c r="J1" s="253"/>
      <c r="AP1" s="273"/>
    </row>
    <row r="2" spans="1:54" ht="15" customHeight="1">
      <c r="A2" s="246" t="s">
        <v>288</v>
      </c>
      <c r="B2" s="286"/>
      <c r="C2" s="286"/>
      <c r="D2" s="286"/>
      <c r="E2" s="286"/>
      <c r="F2" s="286"/>
      <c r="G2" s="286"/>
      <c r="H2" s="253"/>
      <c r="I2" s="253"/>
      <c r="J2" s="253"/>
    </row>
    <row r="3" spans="1:54" ht="15" customHeight="1">
      <c r="A3" s="218" t="s">
        <v>242</v>
      </c>
      <c r="B3" s="214"/>
      <c r="C3" s="212" t="s">
        <v>243</v>
      </c>
      <c r="D3" s="213"/>
      <c r="E3" s="213"/>
      <c r="F3" s="214"/>
      <c r="G3" s="215" t="s">
        <v>244</v>
      </c>
      <c r="H3" s="216"/>
      <c r="I3" s="216"/>
      <c r="J3" s="217"/>
      <c r="K3" s="212" t="s">
        <v>245</v>
      </c>
      <c r="L3" s="213"/>
      <c r="M3" s="213"/>
      <c r="N3" s="214"/>
      <c r="O3" s="215" t="s">
        <v>246</v>
      </c>
      <c r="P3" s="216"/>
      <c r="Q3" s="216"/>
      <c r="R3" s="217"/>
      <c r="S3" s="212" t="s">
        <v>247</v>
      </c>
      <c r="T3" s="213"/>
      <c r="U3" s="213"/>
      <c r="V3" s="214"/>
      <c r="W3" s="215" t="s">
        <v>248</v>
      </c>
      <c r="X3" s="216"/>
      <c r="Y3" s="216"/>
      <c r="Z3" s="217"/>
      <c r="AA3" s="212" t="s">
        <v>249</v>
      </c>
      <c r="AB3" s="213"/>
      <c r="AC3" s="213"/>
      <c r="AD3" s="214"/>
      <c r="AE3" s="215" t="s">
        <v>250</v>
      </c>
      <c r="AF3" s="216"/>
      <c r="AG3" s="216"/>
      <c r="AH3" s="217"/>
      <c r="AI3" s="212" t="s">
        <v>251</v>
      </c>
      <c r="AJ3" s="213"/>
      <c r="AK3" s="213"/>
      <c r="AL3" s="214"/>
      <c r="AM3" s="186" t="s">
        <v>252</v>
      </c>
      <c r="AN3" s="187"/>
      <c r="AO3" s="187"/>
      <c r="AP3" s="187"/>
      <c r="AQ3" s="212" t="s">
        <v>433</v>
      </c>
      <c r="AR3" s="213"/>
      <c r="AS3" s="213"/>
      <c r="AT3" s="214"/>
      <c r="AU3" s="186" t="s">
        <v>434</v>
      </c>
      <c r="AV3" s="187"/>
      <c r="AW3" s="187"/>
      <c r="AX3" s="187"/>
      <c r="AY3" s="212" t="s">
        <v>443</v>
      </c>
      <c r="AZ3" s="213"/>
      <c r="BA3" s="213"/>
      <c r="BB3" s="213"/>
    </row>
    <row r="4" spans="1:54" s="251" customFormat="1" ht="27" customHeight="1">
      <c r="A4" s="326" t="s">
        <v>207</v>
      </c>
      <c r="B4" s="327"/>
      <c r="C4" s="102" t="s">
        <v>253</v>
      </c>
      <c r="D4" s="102" t="s">
        <v>254</v>
      </c>
      <c r="E4" s="102" t="s">
        <v>255</v>
      </c>
      <c r="F4" s="102" t="s">
        <v>256</v>
      </c>
      <c r="G4" s="102" t="s">
        <v>253</v>
      </c>
      <c r="H4" s="102" t="s">
        <v>254</v>
      </c>
      <c r="I4" s="102" t="s">
        <v>255</v>
      </c>
      <c r="J4" s="102" t="s">
        <v>256</v>
      </c>
      <c r="K4" s="102" t="s">
        <v>253</v>
      </c>
      <c r="L4" s="102" t="s">
        <v>254</v>
      </c>
      <c r="M4" s="102" t="s">
        <v>255</v>
      </c>
      <c r="N4" s="102" t="s">
        <v>256</v>
      </c>
      <c r="O4" s="102" t="s">
        <v>253</v>
      </c>
      <c r="P4" s="102" t="s">
        <v>254</v>
      </c>
      <c r="Q4" s="102" t="s">
        <v>255</v>
      </c>
      <c r="R4" s="102" t="s">
        <v>256</v>
      </c>
      <c r="S4" s="102" t="s">
        <v>253</v>
      </c>
      <c r="T4" s="102" t="s">
        <v>254</v>
      </c>
      <c r="U4" s="102" t="s">
        <v>255</v>
      </c>
      <c r="V4" s="102" t="s">
        <v>256</v>
      </c>
      <c r="W4" s="102" t="s">
        <v>253</v>
      </c>
      <c r="X4" s="102" t="s">
        <v>254</v>
      </c>
      <c r="Y4" s="102" t="s">
        <v>255</v>
      </c>
      <c r="Z4" s="102" t="s">
        <v>256</v>
      </c>
      <c r="AA4" s="102" t="s">
        <v>253</v>
      </c>
      <c r="AB4" s="102" t="s">
        <v>254</v>
      </c>
      <c r="AC4" s="102" t="s">
        <v>255</v>
      </c>
      <c r="AD4" s="102" t="s">
        <v>256</v>
      </c>
      <c r="AE4" s="102" t="s">
        <v>253</v>
      </c>
      <c r="AF4" s="102" t="s">
        <v>254</v>
      </c>
      <c r="AG4" s="102" t="s">
        <v>255</v>
      </c>
      <c r="AH4" s="102" t="s">
        <v>256</v>
      </c>
      <c r="AI4" s="102" t="s">
        <v>253</v>
      </c>
      <c r="AJ4" s="102" t="s">
        <v>254</v>
      </c>
      <c r="AK4" s="102" t="s">
        <v>255</v>
      </c>
      <c r="AL4" s="102" t="s">
        <v>256</v>
      </c>
      <c r="AM4" s="102" t="s">
        <v>253</v>
      </c>
      <c r="AN4" s="102" t="s">
        <v>254</v>
      </c>
      <c r="AO4" s="102" t="s">
        <v>255</v>
      </c>
      <c r="AP4" s="102" t="s">
        <v>256</v>
      </c>
      <c r="AQ4" s="102" t="s">
        <v>253</v>
      </c>
      <c r="AR4" s="102" t="s">
        <v>254</v>
      </c>
      <c r="AS4" s="102" t="s">
        <v>255</v>
      </c>
      <c r="AT4" s="121" t="s">
        <v>256</v>
      </c>
      <c r="AU4" s="159" t="s">
        <v>253</v>
      </c>
      <c r="AV4" s="102" t="s">
        <v>254</v>
      </c>
      <c r="AW4" s="102" t="s">
        <v>255</v>
      </c>
      <c r="AX4" s="120" t="s">
        <v>256</v>
      </c>
      <c r="AY4" s="159" t="s">
        <v>253</v>
      </c>
      <c r="AZ4" s="102" t="s">
        <v>254</v>
      </c>
      <c r="BA4" s="102" t="s">
        <v>255</v>
      </c>
      <c r="BB4" s="120" t="s">
        <v>256</v>
      </c>
    </row>
    <row r="5" spans="1:54" ht="30" customHeight="1">
      <c r="A5" s="336" t="s">
        <v>289</v>
      </c>
      <c r="B5" s="329"/>
      <c r="C5" s="75">
        <v>1507</v>
      </c>
      <c r="D5" s="76">
        <v>1617</v>
      </c>
      <c r="E5" s="76">
        <v>1446</v>
      </c>
      <c r="F5" s="76">
        <v>1511</v>
      </c>
      <c r="G5" s="75">
        <v>1607</v>
      </c>
      <c r="H5" s="76">
        <v>1792</v>
      </c>
      <c r="I5" s="76">
        <v>1758</v>
      </c>
      <c r="J5" s="76">
        <v>1752</v>
      </c>
      <c r="K5" s="75">
        <v>1841</v>
      </c>
      <c r="L5" s="76">
        <v>2557</v>
      </c>
      <c r="M5" s="76">
        <v>2819</v>
      </c>
      <c r="N5" s="76">
        <v>3138</v>
      </c>
      <c r="O5" s="75">
        <v>3098</v>
      </c>
      <c r="P5" s="76">
        <v>3389</v>
      </c>
      <c r="Q5" s="76">
        <v>4004</v>
      </c>
      <c r="R5" s="76">
        <v>5210</v>
      </c>
      <c r="S5" s="75">
        <v>5619</v>
      </c>
      <c r="T5" s="76">
        <v>6111</v>
      </c>
      <c r="U5" s="76">
        <v>6411</v>
      </c>
      <c r="V5" s="76">
        <v>6696</v>
      </c>
      <c r="W5" s="75">
        <v>6916</v>
      </c>
      <c r="X5" s="76">
        <v>7198</v>
      </c>
      <c r="Y5" s="76">
        <v>7014</v>
      </c>
      <c r="Z5" s="76">
        <v>6809</v>
      </c>
      <c r="AA5" s="75">
        <v>4122</v>
      </c>
      <c r="AB5" s="76">
        <v>6498</v>
      </c>
      <c r="AC5" s="76">
        <v>6479</v>
      </c>
      <c r="AD5" s="76">
        <v>5394</v>
      </c>
      <c r="AE5" s="75">
        <v>4536</v>
      </c>
      <c r="AF5" s="76">
        <v>4751</v>
      </c>
      <c r="AG5" s="76">
        <v>5690</v>
      </c>
      <c r="AH5" s="76">
        <v>5180</v>
      </c>
      <c r="AI5" s="75">
        <v>5832</v>
      </c>
      <c r="AJ5" s="76">
        <v>6099</v>
      </c>
      <c r="AK5" s="76">
        <v>6409</v>
      </c>
      <c r="AL5" s="76">
        <v>6397</v>
      </c>
      <c r="AM5" s="57">
        <v>6714</v>
      </c>
      <c r="AN5" s="76">
        <v>7034</v>
      </c>
      <c r="AO5" s="76">
        <v>7195</v>
      </c>
      <c r="AP5" s="76">
        <v>7515</v>
      </c>
      <c r="AQ5" s="75">
        <v>8024</v>
      </c>
      <c r="AR5" s="76">
        <v>8986</v>
      </c>
      <c r="AS5" s="76">
        <v>9058.808051</v>
      </c>
      <c r="AT5" s="76">
        <v>9343.7579459999979</v>
      </c>
      <c r="AU5" s="75">
        <v>9961.1548390000007</v>
      </c>
      <c r="AV5" s="76">
        <v>10367.28996</v>
      </c>
      <c r="AW5" s="76">
        <v>9577.3973279999991</v>
      </c>
      <c r="AX5" s="112">
        <v>9719.820324999997</v>
      </c>
      <c r="AY5" s="75">
        <v>10462.194094</v>
      </c>
      <c r="AZ5" s="76"/>
      <c r="BA5" s="76"/>
      <c r="BB5" s="112"/>
    </row>
    <row r="6" spans="1:54" ht="30" customHeight="1">
      <c r="A6" s="127"/>
      <c r="B6" s="160" t="s">
        <v>291</v>
      </c>
      <c r="C6" s="130">
        <v>155</v>
      </c>
      <c r="D6" s="131">
        <v>202</v>
      </c>
      <c r="E6" s="131">
        <v>160</v>
      </c>
      <c r="F6" s="131">
        <v>217</v>
      </c>
      <c r="G6" s="132">
        <v>275</v>
      </c>
      <c r="H6" s="131">
        <v>337</v>
      </c>
      <c r="I6" s="131">
        <v>344</v>
      </c>
      <c r="J6" s="131">
        <v>362</v>
      </c>
      <c r="K6" s="132">
        <v>463</v>
      </c>
      <c r="L6" s="131">
        <v>485</v>
      </c>
      <c r="M6" s="131">
        <v>432</v>
      </c>
      <c r="N6" s="131">
        <v>451</v>
      </c>
      <c r="O6" s="132">
        <v>488</v>
      </c>
      <c r="P6" s="131">
        <v>516</v>
      </c>
      <c r="Q6" s="131">
        <v>502</v>
      </c>
      <c r="R6" s="131">
        <v>658</v>
      </c>
      <c r="S6" s="132">
        <v>837</v>
      </c>
      <c r="T6" s="131">
        <v>905</v>
      </c>
      <c r="U6" s="131">
        <v>832</v>
      </c>
      <c r="V6" s="131">
        <v>961</v>
      </c>
      <c r="W6" s="132">
        <v>1213</v>
      </c>
      <c r="X6" s="131">
        <v>1383</v>
      </c>
      <c r="Y6" s="131">
        <v>1311</v>
      </c>
      <c r="Z6" s="131">
        <v>1525</v>
      </c>
      <c r="AA6" s="132">
        <v>1046</v>
      </c>
      <c r="AB6" s="131">
        <v>1871</v>
      </c>
      <c r="AC6" s="131">
        <v>1653</v>
      </c>
      <c r="AD6" s="131">
        <v>1536</v>
      </c>
      <c r="AE6" s="132">
        <v>1704</v>
      </c>
      <c r="AF6" s="131">
        <v>1697</v>
      </c>
      <c r="AG6" s="131">
        <v>1651</v>
      </c>
      <c r="AH6" s="131">
        <v>1542</v>
      </c>
      <c r="AI6" s="132">
        <v>1826</v>
      </c>
      <c r="AJ6" s="131">
        <v>1899</v>
      </c>
      <c r="AK6" s="131">
        <v>1886</v>
      </c>
      <c r="AL6" s="131">
        <v>1967</v>
      </c>
      <c r="AM6" s="133">
        <v>2161</v>
      </c>
      <c r="AN6" s="131">
        <v>2245</v>
      </c>
      <c r="AO6" s="131">
        <v>1997</v>
      </c>
      <c r="AP6" s="131">
        <v>2259</v>
      </c>
      <c r="AQ6" s="132">
        <v>2518</v>
      </c>
      <c r="AR6" s="131">
        <v>3113</v>
      </c>
      <c r="AS6" s="131">
        <v>2792.1640480000001</v>
      </c>
      <c r="AT6" s="131">
        <v>2990.8969089999991</v>
      </c>
      <c r="AU6" s="132">
        <v>3516.4371930000002</v>
      </c>
      <c r="AV6" s="131">
        <v>3704.5878280000002</v>
      </c>
      <c r="AW6" s="131">
        <v>2848.9790079999993</v>
      </c>
      <c r="AX6" s="134">
        <v>3262.236855000001</v>
      </c>
      <c r="AY6" s="132">
        <v>3800.13859</v>
      </c>
      <c r="AZ6" s="131"/>
      <c r="BA6" s="131"/>
      <c r="BB6" s="134"/>
    </row>
    <row r="7" spans="1:54" ht="30" customHeight="1">
      <c r="A7" s="128"/>
      <c r="B7" s="293" t="s">
        <v>290</v>
      </c>
      <c r="C7" s="294" t="s">
        <v>283</v>
      </c>
      <c r="D7" s="295" t="s">
        <v>283</v>
      </c>
      <c r="E7" s="295" t="s">
        <v>283</v>
      </c>
      <c r="F7" s="295" t="s">
        <v>283</v>
      </c>
      <c r="G7" s="296" t="s">
        <v>283</v>
      </c>
      <c r="H7" s="295" t="s">
        <v>283</v>
      </c>
      <c r="I7" s="295" t="s">
        <v>283</v>
      </c>
      <c r="J7" s="295" t="s">
        <v>283</v>
      </c>
      <c r="K7" s="296" t="s">
        <v>283</v>
      </c>
      <c r="L7" s="295" t="s">
        <v>283</v>
      </c>
      <c r="M7" s="295" t="s">
        <v>283</v>
      </c>
      <c r="N7" s="295" t="s">
        <v>283</v>
      </c>
      <c r="O7" s="296" t="s">
        <v>283</v>
      </c>
      <c r="P7" s="295" t="s">
        <v>283</v>
      </c>
      <c r="Q7" s="295" t="s">
        <v>283</v>
      </c>
      <c r="R7" s="295">
        <v>1080</v>
      </c>
      <c r="S7" s="296">
        <v>1096</v>
      </c>
      <c r="T7" s="295">
        <v>1197</v>
      </c>
      <c r="U7" s="295">
        <v>1188</v>
      </c>
      <c r="V7" s="295">
        <v>1292</v>
      </c>
      <c r="W7" s="296">
        <v>1473</v>
      </c>
      <c r="X7" s="295">
        <v>1446</v>
      </c>
      <c r="Y7" s="295">
        <v>1418</v>
      </c>
      <c r="Z7" s="295">
        <v>1355</v>
      </c>
      <c r="AA7" s="296">
        <v>889</v>
      </c>
      <c r="AB7" s="295">
        <v>1240</v>
      </c>
      <c r="AC7" s="295">
        <v>1215</v>
      </c>
      <c r="AD7" s="295">
        <v>985</v>
      </c>
      <c r="AE7" s="296">
        <v>910</v>
      </c>
      <c r="AF7" s="295">
        <v>925</v>
      </c>
      <c r="AG7" s="295">
        <v>1227</v>
      </c>
      <c r="AH7" s="295">
        <v>1156</v>
      </c>
      <c r="AI7" s="296">
        <v>1508</v>
      </c>
      <c r="AJ7" s="295">
        <v>1757</v>
      </c>
      <c r="AK7" s="295">
        <v>1948</v>
      </c>
      <c r="AL7" s="295">
        <v>1941</v>
      </c>
      <c r="AM7" s="297">
        <v>2070</v>
      </c>
      <c r="AN7" s="295">
        <v>2165</v>
      </c>
      <c r="AO7" s="295">
        <v>2292</v>
      </c>
      <c r="AP7" s="295">
        <v>2362</v>
      </c>
      <c r="AQ7" s="296">
        <v>2486</v>
      </c>
      <c r="AR7" s="295">
        <v>2700</v>
      </c>
      <c r="AS7" s="295">
        <v>2894.7527380000001</v>
      </c>
      <c r="AT7" s="295">
        <v>2976.7927579999996</v>
      </c>
      <c r="AU7" s="296">
        <v>2982.3091960000002</v>
      </c>
      <c r="AV7" s="295">
        <v>3116.5525280000002</v>
      </c>
      <c r="AW7" s="295">
        <v>3140.7700559999994</v>
      </c>
      <c r="AX7" s="298">
        <v>3004.5873680000004</v>
      </c>
      <c r="AY7" s="296">
        <v>2998.4704019999999</v>
      </c>
      <c r="AZ7" s="295"/>
      <c r="BA7" s="295"/>
      <c r="BB7" s="298"/>
    </row>
    <row r="8" spans="1:54" ht="30" customHeight="1">
      <c r="A8" s="129"/>
      <c r="B8" s="161" t="s">
        <v>292</v>
      </c>
      <c r="C8" s="139">
        <v>1352</v>
      </c>
      <c r="D8" s="140">
        <v>1415</v>
      </c>
      <c r="E8" s="140">
        <v>1286</v>
      </c>
      <c r="F8" s="140">
        <v>1294</v>
      </c>
      <c r="G8" s="141">
        <v>1332</v>
      </c>
      <c r="H8" s="140">
        <v>1455</v>
      </c>
      <c r="I8" s="140">
        <v>1414</v>
      </c>
      <c r="J8" s="140">
        <v>1390</v>
      </c>
      <c r="K8" s="141">
        <v>1378</v>
      </c>
      <c r="L8" s="140">
        <v>2072</v>
      </c>
      <c r="M8" s="140">
        <v>2387</v>
      </c>
      <c r="N8" s="140">
        <v>2687</v>
      </c>
      <c r="O8" s="141">
        <v>2610</v>
      </c>
      <c r="P8" s="140">
        <v>2873</v>
      </c>
      <c r="Q8" s="140">
        <v>3502</v>
      </c>
      <c r="R8" s="140">
        <v>3472</v>
      </c>
      <c r="S8" s="141">
        <v>3686</v>
      </c>
      <c r="T8" s="140">
        <v>4009</v>
      </c>
      <c r="U8" s="140">
        <v>4391</v>
      </c>
      <c r="V8" s="140">
        <v>4443</v>
      </c>
      <c r="W8" s="141">
        <v>4230</v>
      </c>
      <c r="X8" s="140">
        <v>4369</v>
      </c>
      <c r="Y8" s="140">
        <v>4285</v>
      </c>
      <c r="Z8" s="140">
        <v>3929</v>
      </c>
      <c r="AA8" s="141">
        <v>2187</v>
      </c>
      <c r="AB8" s="140">
        <v>3387</v>
      </c>
      <c r="AC8" s="140">
        <v>3611</v>
      </c>
      <c r="AD8" s="140">
        <v>2873</v>
      </c>
      <c r="AE8" s="141">
        <v>1922</v>
      </c>
      <c r="AF8" s="140">
        <v>2129</v>
      </c>
      <c r="AG8" s="140">
        <v>2812</v>
      </c>
      <c r="AH8" s="140">
        <v>2482</v>
      </c>
      <c r="AI8" s="141">
        <v>2498</v>
      </c>
      <c r="AJ8" s="140">
        <v>2443</v>
      </c>
      <c r="AK8" s="140">
        <v>2575</v>
      </c>
      <c r="AL8" s="140">
        <v>2489</v>
      </c>
      <c r="AM8" s="143">
        <v>2483</v>
      </c>
      <c r="AN8" s="140">
        <v>2624</v>
      </c>
      <c r="AO8" s="140">
        <v>2906</v>
      </c>
      <c r="AP8" s="140">
        <v>2894</v>
      </c>
      <c r="AQ8" s="141">
        <v>3020</v>
      </c>
      <c r="AR8" s="140">
        <v>3173</v>
      </c>
      <c r="AS8" s="140">
        <v>3371.8912650000002</v>
      </c>
      <c r="AT8" s="140">
        <v>3376.0682789999973</v>
      </c>
      <c r="AU8" s="141">
        <v>3462.4084500000004</v>
      </c>
      <c r="AV8" s="140">
        <v>3546.1496039999997</v>
      </c>
      <c r="AW8" s="140">
        <v>3587.6482640000004</v>
      </c>
      <c r="AX8" s="142">
        <v>3452.9961019999955</v>
      </c>
      <c r="AY8" s="141">
        <v>3663.585102</v>
      </c>
      <c r="AZ8" s="140"/>
      <c r="BA8" s="140"/>
      <c r="BB8" s="142"/>
    </row>
    <row r="9" spans="1:54" ht="30" customHeight="1">
      <c r="A9" s="337" t="s">
        <v>293</v>
      </c>
      <c r="B9" s="331"/>
      <c r="C9" s="73">
        <v>-58</v>
      </c>
      <c r="D9" s="74">
        <v>56</v>
      </c>
      <c r="E9" s="74">
        <v>-45</v>
      </c>
      <c r="F9" s="74">
        <v>12</v>
      </c>
      <c r="G9" s="73">
        <v>-57</v>
      </c>
      <c r="H9" s="74">
        <v>66</v>
      </c>
      <c r="I9" s="74">
        <v>-14</v>
      </c>
      <c r="J9" s="74">
        <v>61</v>
      </c>
      <c r="K9" s="73">
        <v>-27</v>
      </c>
      <c r="L9" s="74">
        <v>-6</v>
      </c>
      <c r="M9" s="74">
        <v>30</v>
      </c>
      <c r="N9" s="74">
        <v>102</v>
      </c>
      <c r="O9" s="73">
        <v>-116</v>
      </c>
      <c r="P9" s="74">
        <v>-276</v>
      </c>
      <c r="Q9" s="74">
        <v>-223</v>
      </c>
      <c r="R9" s="74">
        <v>-400</v>
      </c>
      <c r="S9" s="73">
        <v>-333</v>
      </c>
      <c r="T9" s="74">
        <v>-313</v>
      </c>
      <c r="U9" s="74">
        <v>-404</v>
      </c>
      <c r="V9" s="74">
        <v>-352</v>
      </c>
      <c r="W9" s="73">
        <v>32</v>
      </c>
      <c r="X9" s="74">
        <v>30</v>
      </c>
      <c r="Y9" s="74">
        <v>8</v>
      </c>
      <c r="Z9" s="74">
        <v>-7</v>
      </c>
      <c r="AA9" s="73">
        <v>-958</v>
      </c>
      <c r="AB9" s="74">
        <v>418</v>
      </c>
      <c r="AC9" s="74">
        <v>665</v>
      </c>
      <c r="AD9" s="74">
        <v>72</v>
      </c>
      <c r="AE9" s="73">
        <v>8</v>
      </c>
      <c r="AF9" s="74">
        <v>107</v>
      </c>
      <c r="AG9" s="74">
        <v>244</v>
      </c>
      <c r="AH9" s="74">
        <v>477</v>
      </c>
      <c r="AI9" s="73">
        <v>747</v>
      </c>
      <c r="AJ9" s="74">
        <v>686</v>
      </c>
      <c r="AK9" s="74">
        <v>893</v>
      </c>
      <c r="AL9" s="74">
        <v>718</v>
      </c>
      <c r="AM9" s="55">
        <v>1077</v>
      </c>
      <c r="AN9" s="74">
        <v>1223</v>
      </c>
      <c r="AO9" s="74">
        <v>1412</v>
      </c>
      <c r="AP9" s="74">
        <v>738</v>
      </c>
      <c r="AQ9" s="73">
        <v>1025</v>
      </c>
      <c r="AR9" s="74">
        <v>1189</v>
      </c>
      <c r="AS9" s="74">
        <v>1141.72172</v>
      </c>
      <c r="AT9" s="74">
        <v>1091.4237820000003</v>
      </c>
      <c r="AU9" s="73">
        <v>1134.2487430000001</v>
      </c>
      <c r="AV9" s="74">
        <v>1117.3567829999997</v>
      </c>
      <c r="AW9" s="74">
        <v>972.40368400000034</v>
      </c>
      <c r="AX9" s="113">
        <v>928.18364999999994</v>
      </c>
      <c r="AY9" s="73">
        <v>964.48333200000002</v>
      </c>
      <c r="AZ9" s="74"/>
      <c r="BA9" s="74"/>
      <c r="BB9" s="113"/>
    </row>
    <row r="10" spans="1:54" ht="15" customHeight="1">
      <c r="A10" s="334" t="s">
        <v>294</v>
      </c>
      <c r="B10" s="325"/>
      <c r="C10" s="98" t="s">
        <v>283</v>
      </c>
      <c r="D10" s="90">
        <v>3.5000000000000003E-2</v>
      </c>
      <c r="E10" s="98" t="s">
        <v>283</v>
      </c>
      <c r="F10" s="90">
        <v>8.0000000000000002E-3</v>
      </c>
      <c r="G10" s="98" t="s">
        <v>283</v>
      </c>
      <c r="H10" s="90">
        <v>3.6999999999999998E-2</v>
      </c>
      <c r="I10" s="98" t="s">
        <v>283</v>
      </c>
      <c r="J10" s="90">
        <v>3.5000000000000003E-2</v>
      </c>
      <c r="K10" s="98" t="s">
        <v>283</v>
      </c>
      <c r="L10" s="98" t="s">
        <v>283</v>
      </c>
      <c r="M10" s="90">
        <v>1.0999999999999999E-2</v>
      </c>
      <c r="N10" s="90">
        <v>3.2000000000000001E-2</v>
      </c>
      <c r="O10" s="98" t="s">
        <v>283</v>
      </c>
      <c r="P10" s="98" t="s">
        <v>283</v>
      </c>
      <c r="Q10" s="98" t="s">
        <v>283</v>
      </c>
      <c r="R10" s="98" t="s">
        <v>283</v>
      </c>
      <c r="S10" s="98" t="s">
        <v>283</v>
      </c>
      <c r="T10" s="98" t="s">
        <v>283</v>
      </c>
      <c r="U10" s="98" t="s">
        <v>283</v>
      </c>
      <c r="V10" s="98" t="s">
        <v>283</v>
      </c>
      <c r="W10" s="89">
        <v>5.0000000000000001E-3</v>
      </c>
      <c r="X10" s="90">
        <v>4.0000000000000001E-3</v>
      </c>
      <c r="Y10" s="90">
        <v>1E-3</v>
      </c>
      <c r="Z10" s="98" t="s">
        <v>283</v>
      </c>
      <c r="AA10" s="98" t="s">
        <v>283</v>
      </c>
      <c r="AB10" s="90">
        <v>6.4000000000000001E-2</v>
      </c>
      <c r="AC10" s="90">
        <v>0.10299999999999999</v>
      </c>
      <c r="AD10" s="90">
        <v>1.2999999999999999E-2</v>
      </c>
      <c r="AE10" s="89">
        <v>2E-3</v>
      </c>
      <c r="AF10" s="90">
        <v>2.3E-2</v>
      </c>
      <c r="AG10" s="90">
        <v>4.2999999999999997E-2</v>
      </c>
      <c r="AH10" s="90">
        <v>9.1999999999999998E-2</v>
      </c>
      <c r="AI10" s="89">
        <v>0.128</v>
      </c>
      <c r="AJ10" s="90">
        <v>0.113</v>
      </c>
      <c r="AK10" s="90">
        <v>0.13900000000000001</v>
      </c>
      <c r="AL10" s="90">
        <v>0.112</v>
      </c>
      <c r="AM10" s="88">
        <v>0.16</v>
      </c>
      <c r="AN10" s="90">
        <v>0.17390814270996596</v>
      </c>
      <c r="AO10" s="47">
        <v>0.19624739402362751</v>
      </c>
      <c r="AP10" s="90">
        <v>9.8000000000000004E-2</v>
      </c>
      <c r="AQ10" s="44">
        <v>0.12774177467597209</v>
      </c>
      <c r="AR10" s="90">
        <v>0.13200000000000001</v>
      </c>
      <c r="AS10" s="90">
        <v>0.12603443119362326</v>
      </c>
      <c r="AT10" s="90">
        <v>0.11680779706704963</v>
      </c>
      <c r="AU10" s="44">
        <v>0.11386719324542366</v>
      </c>
      <c r="AV10" s="90">
        <v>0.10777713243394224</v>
      </c>
      <c r="AW10" s="90">
        <v>0.10153109980695169</v>
      </c>
      <c r="AX10" s="114">
        <v>9.5493910274519422E-2</v>
      </c>
      <c r="AY10" s="44">
        <v>9.2187482217819389E-2</v>
      </c>
      <c r="AZ10" s="90"/>
      <c r="BA10" s="90"/>
      <c r="BB10" s="114"/>
    </row>
    <row r="11" spans="1:54" ht="30" customHeight="1">
      <c r="A11" s="335" t="s">
        <v>295</v>
      </c>
      <c r="B11" s="323"/>
      <c r="C11" s="73" t="s">
        <v>283</v>
      </c>
      <c r="D11" s="74">
        <v>-32</v>
      </c>
      <c r="E11" s="74">
        <v>-5</v>
      </c>
      <c r="F11" s="74">
        <v>-189</v>
      </c>
      <c r="G11" s="73">
        <v>-25</v>
      </c>
      <c r="H11" s="74">
        <v>-51</v>
      </c>
      <c r="I11" s="74">
        <v>-9</v>
      </c>
      <c r="J11" s="74">
        <v>-130</v>
      </c>
      <c r="K11" s="73">
        <v>-7</v>
      </c>
      <c r="L11" s="74">
        <v>-17</v>
      </c>
      <c r="M11" s="74">
        <v>-10</v>
      </c>
      <c r="N11" s="74">
        <v>-324</v>
      </c>
      <c r="O11" s="73">
        <v>-2</v>
      </c>
      <c r="P11" s="74">
        <v>-39</v>
      </c>
      <c r="Q11" s="74">
        <v>-1</v>
      </c>
      <c r="R11" s="74">
        <v>0</v>
      </c>
      <c r="S11" s="73">
        <v>-26</v>
      </c>
      <c r="T11" s="74">
        <v>-25</v>
      </c>
      <c r="U11" s="74">
        <v>-1</v>
      </c>
      <c r="V11" s="74">
        <v>-2089</v>
      </c>
      <c r="W11" s="73">
        <v>-2</v>
      </c>
      <c r="X11" s="74">
        <v>-18</v>
      </c>
      <c r="Y11" s="74">
        <v>-76</v>
      </c>
      <c r="Z11" s="74">
        <v>-2998</v>
      </c>
      <c r="AA11" s="73">
        <v>-476</v>
      </c>
      <c r="AB11" s="74">
        <v>-352</v>
      </c>
      <c r="AC11" s="74">
        <v>-213</v>
      </c>
      <c r="AD11" s="74">
        <v>-2381</v>
      </c>
      <c r="AE11" s="73">
        <v>-182</v>
      </c>
      <c r="AF11" s="74">
        <v>-109</v>
      </c>
      <c r="AG11" s="74">
        <v>-397</v>
      </c>
      <c r="AH11" s="74">
        <v>-763</v>
      </c>
      <c r="AI11" s="73">
        <v>-124</v>
      </c>
      <c r="AJ11" s="74">
        <v>-25</v>
      </c>
      <c r="AK11" s="74">
        <v>-130</v>
      </c>
      <c r="AL11" s="74">
        <v>-197</v>
      </c>
      <c r="AM11" s="282" t="s">
        <v>286</v>
      </c>
      <c r="AN11" s="283" t="s">
        <v>286</v>
      </c>
      <c r="AO11" s="283" t="s">
        <v>286</v>
      </c>
      <c r="AP11" s="74">
        <v>-96</v>
      </c>
      <c r="AQ11" s="73">
        <v>-13</v>
      </c>
      <c r="AR11" s="74">
        <v>-9</v>
      </c>
      <c r="AS11" s="74">
        <v>-31.424378999999998</v>
      </c>
      <c r="AT11" s="74">
        <v>-249.99054799999999</v>
      </c>
      <c r="AU11" s="73">
        <v>-80.479688999999993</v>
      </c>
      <c r="AV11" s="74">
        <v>2.390585999999999</v>
      </c>
      <c r="AW11" s="74">
        <v>-26.733322000000001</v>
      </c>
      <c r="AX11" s="113">
        <v>-293.779809</v>
      </c>
      <c r="AY11" s="73">
        <v>-98.672624999999996</v>
      </c>
      <c r="AZ11" s="74"/>
      <c r="BA11" s="74"/>
      <c r="BB11" s="113"/>
    </row>
    <row r="12" spans="1:54" ht="30" customHeight="1">
      <c r="A12" s="335" t="s">
        <v>296</v>
      </c>
      <c r="B12" s="323"/>
      <c r="C12" s="73">
        <v>35</v>
      </c>
      <c r="D12" s="74">
        <v>37</v>
      </c>
      <c r="E12" s="74">
        <v>39</v>
      </c>
      <c r="F12" s="74">
        <v>43</v>
      </c>
      <c r="G12" s="73">
        <v>48</v>
      </c>
      <c r="H12" s="74">
        <v>52</v>
      </c>
      <c r="I12" s="74">
        <v>59</v>
      </c>
      <c r="J12" s="74">
        <v>62</v>
      </c>
      <c r="K12" s="73">
        <v>64</v>
      </c>
      <c r="L12" s="74">
        <v>79</v>
      </c>
      <c r="M12" s="74">
        <v>88</v>
      </c>
      <c r="N12" s="74">
        <v>122</v>
      </c>
      <c r="O12" s="73">
        <v>101</v>
      </c>
      <c r="P12" s="74">
        <v>116</v>
      </c>
      <c r="Q12" s="74">
        <v>140</v>
      </c>
      <c r="R12" s="74">
        <v>207</v>
      </c>
      <c r="S12" s="73">
        <v>205</v>
      </c>
      <c r="T12" s="74">
        <v>231</v>
      </c>
      <c r="U12" s="74">
        <v>250</v>
      </c>
      <c r="V12" s="74">
        <v>294</v>
      </c>
      <c r="W12" s="73">
        <v>812</v>
      </c>
      <c r="X12" s="74">
        <v>803</v>
      </c>
      <c r="Y12" s="74">
        <v>939</v>
      </c>
      <c r="Z12" s="74">
        <v>899</v>
      </c>
      <c r="AA12" s="73">
        <v>843</v>
      </c>
      <c r="AB12" s="74">
        <v>854</v>
      </c>
      <c r="AC12" s="74">
        <v>835</v>
      </c>
      <c r="AD12" s="74">
        <v>860</v>
      </c>
      <c r="AE12" s="73">
        <v>661</v>
      </c>
      <c r="AF12" s="74">
        <v>679</v>
      </c>
      <c r="AG12" s="74">
        <v>662</v>
      </c>
      <c r="AH12" s="74">
        <v>653</v>
      </c>
      <c r="AI12" s="73">
        <v>672</v>
      </c>
      <c r="AJ12" s="74">
        <v>648</v>
      </c>
      <c r="AK12" s="74">
        <v>694</v>
      </c>
      <c r="AL12" s="74">
        <v>664</v>
      </c>
      <c r="AM12" s="55">
        <v>664</v>
      </c>
      <c r="AN12" s="74">
        <v>689</v>
      </c>
      <c r="AO12" s="74">
        <v>730</v>
      </c>
      <c r="AP12" s="74">
        <v>747</v>
      </c>
      <c r="AQ12" s="73">
        <v>761</v>
      </c>
      <c r="AR12" s="74">
        <v>796</v>
      </c>
      <c r="AS12" s="74">
        <v>843.97546799999998</v>
      </c>
      <c r="AT12" s="74">
        <v>875.6171019999997</v>
      </c>
      <c r="AU12" s="73">
        <v>902.78250100000002</v>
      </c>
      <c r="AV12" s="74">
        <v>921.17401200000006</v>
      </c>
      <c r="AW12" s="74">
        <v>934.50475199999983</v>
      </c>
      <c r="AX12" s="113">
        <v>968.82521700000007</v>
      </c>
      <c r="AY12" s="73">
        <v>1005.916521</v>
      </c>
      <c r="AZ12" s="74"/>
      <c r="BA12" s="74"/>
      <c r="BB12" s="113"/>
    </row>
    <row r="13" spans="1:54">
      <c r="C13" s="263"/>
      <c r="D13" s="263"/>
      <c r="E13" s="263"/>
      <c r="F13" s="263"/>
      <c r="G13" s="263"/>
      <c r="H13" s="263"/>
      <c r="I13" s="263"/>
      <c r="J13" s="263"/>
      <c r="K13" s="263"/>
      <c r="L13" s="263"/>
      <c r="M13" s="263"/>
      <c r="N13" s="263"/>
      <c r="O13" s="263"/>
      <c r="P13" s="263"/>
      <c r="Q13" s="263"/>
      <c r="R13" s="263"/>
      <c r="S13" s="263"/>
      <c r="T13" s="263"/>
      <c r="U13" s="263"/>
      <c r="V13" s="263"/>
      <c r="W13" s="263"/>
      <c r="X13" s="263"/>
      <c r="Y13" s="263"/>
      <c r="Z13" s="263"/>
      <c r="AA13" s="263"/>
      <c r="AB13" s="263"/>
      <c r="AC13" s="263"/>
      <c r="AD13" s="263"/>
      <c r="AE13" s="263"/>
      <c r="AF13" s="263"/>
      <c r="AG13" s="263"/>
      <c r="AH13" s="263"/>
      <c r="AI13" s="263"/>
      <c r="AJ13" s="263"/>
      <c r="AK13" s="263"/>
      <c r="AL13" s="263"/>
      <c r="AM13" s="263"/>
      <c r="AN13" s="263"/>
      <c r="AO13" s="263"/>
      <c r="AQ13" s="263"/>
      <c r="AR13" s="263"/>
      <c r="AS13" s="263"/>
      <c r="AT13" s="263"/>
      <c r="AU13" s="263"/>
      <c r="AY13" s="263"/>
    </row>
    <row r="14" spans="1:54" hidden="1">
      <c r="I14" s="253"/>
      <c r="J14" s="253"/>
    </row>
    <row r="15" spans="1:54" hidden="1">
      <c r="A15" s="276"/>
      <c r="B15" s="276"/>
    </row>
    <row r="16" spans="1:54" hidden="1">
      <c r="A16" s="263"/>
      <c r="B16" s="263"/>
    </row>
    <row r="17" spans="1:2" hidden="1">
      <c r="A17" s="263"/>
      <c r="B17" s="263"/>
    </row>
  </sheetData>
  <mergeCells count="6">
    <mergeCell ref="A10:B10"/>
    <mergeCell ref="A11:B11"/>
    <mergeCell ref="A12:B12"/>
    <mergeCell ref="A4:B4"/>
    <mergeCell ref="A5:B5"/>
    <mergeCell ref="A9:B9"/>
  </mergeCells>
  <phoneticPr fontId="18"/>
  <pageMargins left="0.7" right="0.7" top="0.75" bottom="0.75" header="0.3" footer="0.3"/>
  <pageSetup paperSize="9" scale="24"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0EA73-9E15-4EE9-9D56-BF6540934242}">
  <sheetPr>
    <tabColor theme="8"/>
    <pageSetUpPr fitToPage="1"/>
  </sheetPr>
  <dimension ref="A1:BO65"/>
  <sheetViews>
    <sheetView showGridLines="0" workbookViewId="0">
      <pane xSplit="2" ySplit="4" topLeftCell="C5" activePane="bottomRight" state="frozen"/>
      <selection pane="topRight" activeCell="C1" sqref="C1"/>
      <selection pane="bottomLeft" activeCell="A5" sqref="A5"/>
      <selection pane="bottomRight" activeCell="C5" sqref="C5"/>
    </sheetView>
    <sheetView showGridLines="0" zoomScale="90" zoomScaleNormal="90" workbookViewId="1">
      <pane xSplit="2" ySplit="4" topLeftCell="AV5" activePane="bottomRight" state="frozen"/>
      <selection pane="topRight"/>
      <selection pane="bottomLeft"/>
      <selection pane="bottomRight"/>
    </sheetView>
  </sheetViews>
  <sheetFormatPr defaultColWidth="11.44140625" defaultRowHeight="13.8" zeroHeight="1" outlineLevelCol="1"/>
  <cols>
    <col min="1" max="1" width="30.77734375" style="40" customWidth="1"/>
    <col min="2" max="2" width="15.77734375" style="40" customWidth="1"/>
    <col min="3" max="27" width="10.77734375" style="39" hidden="1" customWidth="1" outlineLevel="1"/>
    <col min="28" max="28" width="10.77734375" style="39" hidden="1" customWidth="1" outlineLevel="1" collapsed="1"/>
    <col min="29" max="42" width="10.77734375" style="39" hidden="1" customWidth="1" outlineLevel="1"/>
    <col min="43" max="43" width="10.77734375" style="39" hidden="1" customWidth="1" outlineLevel="1" collapsed="1"/>
    <col min="44" max="47" width="10.77734375" style="39" hidden="1" customWidth="1" outlineLevel="1"/>
    <col min="48" max="48" width="10.77734375" style="39" customWidth="1" collapsed="1"/>
    <col min="49" max="58" width="10.77734375" style="39" customWidth="1"/>
    <col min="59" max="59" width="10.77734375" style="39" customWidth="1" collapsed="1"/>
    <col min="60" max="62" width="10.77734375" style="249" customWidth="1"/>
    <col min="63" max="63" width="10.77734375" style="39" customWidth="1"/>
    <col min="64" max="64" width="10.77734375" style="39" customWidth="1" collapsed="1"/>
    <col min="65" max="67" width="10.77734375" style="249" customWidth="1"/>
    <col min="68" max="16384" width="11.44140625" style="249"/>
  </cols>
  <sheetData>
    <row r="1" spans="1:67" ht="22.2" customHeight="1">
      <c r="A1" s="277" t="s">
        <v>297</v>
      </c>
      <c r="B1" s="277"/>
      <c r="C1" s="277"/>
      <c r="D1" s="277"/>
      <c r="E1" s="277"/>
      <c r="F1" s="277"/>
      <c r="G1" s="277"/>
      <c r="H1" s="249"/>
      <c r="I1" s="253"/>
      <c r="J1" s="253"/>
      <c r="K1" s="253"/>
      <c r="L1" s="256"/>
      <c r="M1" s="249"/>
      <c r="N1" s="249"/>
      <c r="O1" s="249"/>
      <c r="P1" s="249"/>
      <c r="Q1" s="249"/>
      <c r="R1" s="249"/>
      <c r="S1" s="249"/>
      <c r="T1" s="249"/>
      <c r="U1" s="249"/>
      <c r="V1" s="249"/>
      <c r="W1" s="249"/>
      <c r="X1" s="249"/>
      <c r="Y1" s="249"/>
      <c r="Z1" s="249"/>
      <c r="AA1" s="249"/>
      <c r="AB1" s="249"/>
      <c r="AC1" s="249"/>
      <c r="AD1" s="249"/>
      <c r="AE1" s="249"/>
      <c r="AF1" s="249"/>
      <c r="AG1" s="249"/>
      <c r="AH1" s="249"/>
      <c r="AI1" s="249"/>
      <c r="AJ1" s="249"/>
      <c r="AK1" s="249"/>
      <c r="AL1" s="249"/>
      <c r="AM1" s="249"/>
      <c r="AN1" s="249"/>
      <c r="AO1" s="249"/>
      <c r="AP1" s="249"/>
      <c r="AQ1" s="249"/>
      <c r="AR1" s="249"/>
      <c r="AS1" s="249"/>
      <c r="AT1" s="249"/>
      <c r="AU1" s="249"/>
      <c r="AV1" s="249"/>
      <c r="AW1" s="249"/>
      <c r="AX1" s="249"/>
      <c r="AY1" s="243"/>
      <c r="AZ1" s="243"/>
      <c r="BA1" s="249"/>
      <c r="BB1" s="249"/>
      <c r="BC1" s="249"/>
      <c r="BD1" s="249"/>
      <c r="BE1" s="249"/>
      <c r="BF1" s="249"/>
      <c r="BG1" s="249"/>
      <c r="BK1" s="249"/>
      <c r="BL1" s="249"/>
    </row>
    <row r="2" spans="1:67" ht="15" customHeight="1">
      <c r="A2" s="246" t="s">
        <v>298</v>
      </c>
      <c r="B2" s="246"/>
      <c r="C2" s="246"/>
      <c r="D2" s="246"/>
      <c r="E2" s="246"/>
      <c r="F2" s="246"/>
      <c r="G2" s="246"/>
      <c r="H2" s="246"/>
      <c r="I2" s="253"/>
      <c r="J2" s="253"/>
      <c r="K2" s="253"/>
      <c r="L2" s="256"/>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K2" s="249"/>
      <c r="BL2" s="249"/>
    </row>
    <row r="3" spans="1:67" ht="15" customHeight="1">
      <c r="A3" s="165" t="s">
        <v>204</v>
      </c>
      <c r="B3" s="167"/>
      <c r="C3" s="211" t="s">
        <v>435</v>
      </c>
      <c r="D3" s="184"/>
      <c r="E3" s="184"/>
      <c r="F3" s="184"/>
      <c r="G3" s="184"/>
      <c r="H3" s="185" t="s">
        <v>436</v>
      </c>
      <c r="I3" s="185"/>
      <c r="J3" s="185"/>
      <c r="K3" s="185"/>
      <c r="L3" s="185"/>
      <c r="M3" s="184" t="s">
        <v>437</v>
      </c>
      <c r="N3" s="184"/>
      <c r="O3" s="184"/>
      <c r="P3" s="184"/>
      <c r="Q3" s="184"/>
      <c r="R3" s="185" t="s">
        <v>438</v>
      </c>
      <c r="S3" s="185"/>
      <c r="T3" s="185"/>
      <c r="U3" s="185"/>
      <c r="V3" s="185"/>
      <c r="W3" s="184" t="s">
        <v>439</v>
      </c>
      <c r="X3" s="184"/>
      <c r="Y3" s="184"/>
      <c r="Z3" s="184"/>
      <c r="AA3" s="184"/>
      <c r="AB3" s="185" t="s">
        <v>440</v>
      </c>
      <c r="AC3" s="185"/>
      <c r="AD3" s="185"/>
      <c r="AE3" s="185"/>
      <c r="AF3" s="185"/>
      <c r="AG3" s="184" t="s">
        <v>441</v>
      </c>
      <c r="AH3" s="184"/>
      <c r="AI3" s="184"/>
      <c r="AJ3" s="184"/>
      <c r="AK3" s="184"/>
      <c r="AL3" s="185" t="s">
        <v>205</v>
      </c>
      <c r="AM3" s="185"/>
      <c r="AN3" s="185"/>
      <c r="AO3" s="185"/>
      <c r="AP3" s="185"/>
      <c r="AQ3" s="199" t="s">
        <v>206</v>
      </c>
      <c r="AR3" s="210"/>
      <c r="AS3" s="210"/>
      <c r="AT3" s="210"/>
      <c r="AU3" s="211"/>
      <c r="AV3" s="185" t="s">
        <v>442</v>
      </c>
      <c r="AW3" s="185"/>
      <c r="AX3" s="185"/>
      <c r="AY3" s="185"/>
      <c r="AZ3" s="185"/>
      <c r="BA3" s="199" t="s">
        <v>279</v>
      </c>
      <c r="BB3" s="210"/>
      <c r="BC3" s="210"/>
      <c r="BD3" s="210"/>
      <c r="BE3" s="211"/>
      <c r="BF3" s="185" t="s">
        <v>432</v>
      </c>
      <c r="BG3" s="185"/>
      <c r="BH3" s="185"/>
      <c r="BI3" s="185"/>
      <c r="BJ3" s="185"/>
      <c r="BK3" s="184" t="s">
        <v>444</v>
      </c>
      <c r="BL3" s="184"/>
      <c r="BM3" s="184"/>
      <c r="BN3" s="184"/>
      <c r="BO3" s="184"/>
    </row>
    <row r="4" spans="1:67" s="251" customFormat="1" ht="27" customHeight="1">
      <c r="A4" s="326" t="s">
        <v>207</v>
      </c>
      <c r="B4" s="327"/>
      <c r="C4" s="101" t="s">
        <v>208</v>
      </c>
      <c r="D4" s="101" t="s">
        <v>209</v>
      </c>
      <c r="E4" s="101" t="s">
        <v>210</v>
      </c>
      <c r="F4" s="101" t="s">
        <v>211</v>
      </c>
      <c r="G4" s="101" t="s">
        <v>212</v>
      </c>
      <c r="H4" s="101" t="s">
        <v>208</v>
      </c>
      <c r="I4" s="101" t="s">
        <v>209</v>
      </c>
      <c r="J4" s="101" t="s">
        <v>210</v>
      </c>
      <c r="K4" s="101" t="s">
        <v>211</v>
      </c>
      <c r="L4" s="101" t="s">
        <v>212</v>
      </c>
      <c r="M4" s="101" t="s">
        <v>208</v>
      </c>
      <c r="N4" s="101" t="s">
        <v>209</v>
      </c>
      <c r="O4" s="101" t="s">
        <v>210</v>
      </c>
      <c r="P4" s="101" t="s">
        <v>211</v>
      </c>
      <c r="Q4" s="101" t="s">
        <v>212</v>
      </c>
      <c r="R4" s="101" t="s">
        <v>208</v>
      </c>
      <c r="S4" s="101" t="s">
        <v>209</v>
      </c>
      <c r="T4" s="101" t="s">
        <v>210</v>
      </c>
      <c r="U4" s="101" t="s">
        <v>211</v>
      </c>
      <c r="V4" s="101" t="s">
        <v>212</v>
      </c>
      <c r="W4" s="101" t="s">
        <v>208</v>
      </c>
      <c r="X4" s="101" t="s">
        <v>209</v>
      </c>
      <c r="Y4" s="101" t="s">
        <v>210</v>
      </c>
      <c r="Z4" s="101" t="s">
        <v>211</v>
      </c>
      <c r="AA4" s="101" t="s">
        <v>212</v>
      </c>
      <c r="AB4" s="101" t="s">
        <v>208</v>
      </c>
      <c r="AC4" s="101" t="s">
        <v>209</v>
      </c>
      <c r="AD4" s="101" t="s">
        <v>210</v>
      </c>
      <c r="AE4" s="101" t="s">
        <v>211</v>
      </c>
      <c r="AF4" s="101" t="s">
        <v>212</v>
      </c>
      <c r="AG4" s="101" t="s">
        <v>208</v>
      </c>
      <c r="AH4" s="101" t="s">
        <v>209</v>
      </c>
      <c r="AI4" s="101" t="s">
        <v>210</v>
      </c>
      <c r="AJ4" s="101" t="s">
        <v>211</v>
      </c>
      <c r="AK4" s="101" t="s">
        <v>212</v>
      </c>
      <c r="AL4" s="101" t="s">
        <v>208</v>
      </c>
      <c r="AM4" s="101" t="s">
        <v>209</v>
      </c>
      <c r="AN4" s="101" t="s">
        <v>210</v>
      </c>
      <c r="AO4" s="101" t="s">
        <v>211</v>
      </c>
      <c r="AP4" s="101" t="s">
        <v>212</v>
      </c>
      <c r="AQ4" s="116" t="s">
        <v>208</v>
      </c>
      <c r="AR4" s="101" t="s">
        <v>209</v>
      </c>
      <c r="AS4" s="101" t="s">
        <v>210</v>
      </c>
      <c r="AT4" s="101" t="s">
        <v>211</v>
      </c>
      <c r="AU4" s="101" t="s">
        <v>212</v>
      </c>
      <c r="AV4" s="102" t="s">
        <v>208</v>
      </c>
      <c r="AW4" s="102" t="s">
        <v>209</v>
      </c>
      <c r="AX4" s="101" t="s">
        <v>210</v>
      </c>
      <c r="AY4" s="101" t="s">
        <v>211</v>
      </c>
      <c r="AZ4" s="101" t="s">
        <v>212</v>
      </c>
      <c r="BA4" s="116" t="s">
        <v>208</v>
      </c>
      <c r="BB4" s="101" t="s">
        <v>209</v>
      </c>
      <c r="BC4" s="101" t="s">
        <v>210</v>
      </c>
      <c r="BD4" s="101" t="s">
        <v>211</v>
      </c>
      <c r="BE4" s="157" t="s">
        <v>212</v>
      </c>
      <c r="BF4" s="116" t="s">
        <v>208</v>
      </c>
      <c r="BG4" s="101" t="s">
        <v>209</v>
      </c>
      <c r="BH4" s="101" t="s">
        <v>210</v>
      </c>
      <c r="BI4" s="101" t="s">
        <v>211</v>
      </c>
      <c r="BJ4" s="102" t="s">
        <v>212</v>
      </c>
      <c r="BK4" s="116" t="s">
        <v>208</v>
      </c>
      <c r="BL4" s="101" t="s">
        <v>209</v>
      </c>
      <c r="BM4" s="101" t="s">
        <v>210</v>
      </c>
      <c r="BN4" s="101" t="s">
        <v>211</v>
      </c>
      <c r="BO4" s="102" t="s">
        <v>212</v>
      </c>
    </row>
    <row r="5" spans="1:67" ht="30" customHeight="1">
      <c r="A5" s="209" t="s">
        <v>214</v>
      </c>
      <c r="B5" s="170"/>
      <c r="C5" s="53">
        <v>730</v>
      </c>
      <c r="D5" s="54">
        <v>1645</v>
      </c>
      <c r="E5" s="54">
        <v>2783</v>
      </c>
      <c r="F5" s="54">
        <v>4030</v>
      </c>
      <c r="G5" s="54">
        <v>2386</v>
      </c>
      <c r="H5" s="53">
        <v>1297</v>
      </c>
      <c r="I5" s="54">
        <v>2674</v>
      </c>
      <c r="J5" s="54">
        <v>4068</v>
      </c>
      <c r="K5" s="54">
        <v>6255</v>
      </c>
      <c r="L5" s="54">
        <v>3581</v>
      </c>
      <c r="M5" s="53">
        <v>1397</v>
      </c>
      <c r="N5" s="54">
        <v>2783</v>
      </c>
      <c r="O5" s="54">
        <v>4284</v>
      </c>
      <c r="P5" s="54">
        <v>5826</v>
      </c>
      <c r="Q5" s="54">
        <v>3042</v>
      </c>
      <c r="R5" s="53">
        <v>1673</v>
      </c>
      <c r="S5" s="54">
        <v>3433</v>
      </c>
      <c r="T5" s="54">
        <v>5227</v>
      </c>
      <c r="U5" s="54">
        <v>10425</v>
      </c>
      <c r="V5" s="54">
        <v>6992</v>
      </c>
      <c r="W5" s="53">
        <v>7341</v>
      </c>
      <c r="X5" s="54">
        <v>14906</v>
      </c>
      <c r="Y5" s="54">
        <v>22479</v>
      </c>
      <c r="Z5" s="54">
        <v>30242</v>
      </c>
      <c r="AA5" s="54">
        <v>15336</v>
      </c>
      <c r="AB5" s="53">
        <v>8221</v>
      </c>
      <c r="AC5" s="54">
        <v>16720</v>
      </c>
      <c r="AD5" s="54">
        <v>25051</v>
      </c>
      <c r="AE5" s="54">
        <v>32899</v>
      </c>
      <c r="AF5" s="54">
        <v>16180</v>
      </c>
      <c r="AG5" s="53">
        <v>7721</v>
      </c>
      <c r="AH5" s="54">
        <v>14612</v>
      </c>
      <c r="AI5" s="54">
        <v>22572</v>
      </c>
      <c r="AJ5" s="54">
        <v>31273</v>
      </c>
      <c r="AK5" s="54">
        <v>16660</v>
      </c>
      <c r="AL5" s="53">
        <v>9407</v>
      </c>
      <c r="AM5" s="54">
        <v>19704</v>
      </c>
      <c r="AN5" s="54">
        <v>31002</v>
      </c>
      <c r="AO5" s="54">
        <v>41069</v>
      </c>
      <c r="AP5" s="54">
        <v>21365</v>
      </c>
      <c r="AQ5" s="53">
        <v>12695</v>
      </c>
      <c r="AR5" s="54">
        <v>28479</v>
      </c>
      <c r="AS5" s="54">
        <v>45170</v>
      </c>
      <c r="AT5" s="54">
        <v>61483</v>
      </c>
      <c r="AU5" s="54">
        <v>33004</v>
      </c>
      <c r="AV5" s="57">
        <v>17486</v>
      </c>
      <c r="AW5" s="76">
        <v>40477</v>
      </c>
      <c r="AX5" s="54">
        <v>64714</v>
      </c>
      <c r="AY5" s="54">
        <v>88637</v>
      </c>
      <c r="AZ5" s="108">
        <v>48160</v>
      </c>
      <c r="BA5" s="53">
        <v>25969</v>
      </c>
      <c r="BB5" s="54">
        <v>51577</v>
      </c>
      <c r="BC5" s="54">
        <v>78509.560171000005</v>
      </c>
      <c r="BD5" s="54">
        <v>104673.666018</v>
      </c>
      <c r="BE5" s="54">
        <f>BD5-BB5</f>
        <v>53096.666018000004</v>
      </c>
      <c r="BF5" s="53">
        <v>24507.371947</v>
      </c>
      <c r="BG5" s="54">
        <v>50114.852597999998</v>
      </c>
      <c r="BH5" s="54">
        <v>76174.706938999996</v>
      </c>
      <c r="BI5" s="54">
        <v>101895.448745</v>
      </c>
      <c r="BJ5" s="108">
        <v>51780.596147000004</v>
      </c>
      <c r="BK5" s="53">
        <v>25346.059440000001</v>
      </c>
      <c r="BL5" s="54"/>
      <c r="BM5" s="54"/>
      <c r="BN5" s="54"/>
      <c r="BO5" s="108"/>
    </row>
    <row r="6" spans="1:67" ht="30" customHeight="1">
      <c r="A6" s="128"/>
      <c r="B6" s="154" t="s">
        <v>299</v>
      </c>
      <c r="C6" s="138" t="s">
        <v>283</v>
      </c>
      <c r="D6" s="144" t="s">
        <v>283</v>
      </c>
      <c r="E6" s="144" t="s">
        <v>283</v>
      </c>
      <c r="F6" s="144" t="s">
        <v>283</v>
      </c>
      <c r="G6" s="144" t="s">
        <v>283</v>
      </c>
      <c r="H6" s="138" t="s">
        <v>283</v>
      </c>
      <c r="I6" s="144" t="s">
        <v>283</v>
      </c>
      <c r="J6" s="144" t="s">
        <v>283</v>
      </c>
      <c r="K6" s="144" t="s">
        <v>283</v>
      </c>
      <c r="L6" s="144" t="s">
        <v>283</v>
      </c>
      <c r="M6" s="138" t="s">
        <v>283</v>
      </c>
      <c r="N6" s="144" t="s">
        <v>283</v>
      </c>
      <c r="O6" s="144" t="s">
        <v>283</v>
      </c>
      <c r="P6" s="144" t="s">
        <v>283</v>
      </c>
      <c r="Q6" s="144" t="s">
        <v>283</v>
      </c>
      <c r="R6" s="138" t="s">
        <v>283</v>
      </c>
      <c r="S6" s="144" t="s">
        <v>283</v>
      </c>
      <c r="T6" s="144" t="s">
        <v>283</v>
      </c>
      <c r="U6" s="144">
        <v>1766</v>
      </c>
      <c r="V6" s="144">
        <v>1766</v>
      </c>
      <c r="W6" s="138">
        <v>2862</v>
      </c>
      <c r="X6" s="144">
        <v>5847</v>
      </c>
      <c r="Y6" s="144">
        <v>8803</v>
      </c>
      <c r="Z6" s="144">
        <v>11700</v>
      </c>
      <c r="AA6" s="144">
        <v>5853</v>
      </c>
      <c r="AB6" s="138">
        <v>3067</v>
      </c>
      <c r="AC6" s="144">
        <v>12029</v>
      </c>
      <c r="AD6" s="144">
        <v>18142</v>
      </c>
      <c r="AE6" s="144">
        <v>23575</v>
      </c>
      <c r="AF6" s="144">
        <v>11546</v>
      </c>
      <c r="AG6" s="138">
        <v>5925</v>
      </c>
      <c r="AH6" s="144">
        <v>11332</v>
      </c>
      <c r="AI6" s="144">
        <v>17681</v>
      </c>
      <c r="AJ6" s="144">
        <v>24534</v>
      </c>
      <c r="AK6" s="144">
        <v>13202</v>
      </c>
      <c r="AL6" s="138">
        <v>8038</v>
      </c>
      <c r="AM6" s="144">
        <v>16742</v>
      </c>
      <c r="AN6" s="144">
        <v>25559</v>
      </c>
      <c r="AO6" s="144">
        <v>33037</v>
      </c>
      <c r="AP6" s="144">
        <v>16296</v>
      </c>
      <c r="AQ6" s="138">
        <v>9953</v>
      </c>
      <c r="AR6" s="144">
        <v>21752</v>
      </c>
      <c r="AS6" s="144">
        <v>33722</v>
      </c>
      <c r="AT6" s="144">
        <v>45017</v>
      </c>
      <c r="AU6" s="144">
        <v>23264</v>
      </c>
      <c r="AV6" s="145">
        <v>12244</v>
      </c>
      <c r="AW6" s="135">
        <v>25264</v>
      </c>
      <c r="AX6" s="144">
        <v>38050</v>
      </c>
      <c r="AY6" s="144">
        <v>51038</v>
      </c>
      <c r="AZ6" s="146">
        <v>25774</v>
      </c>
      <c r="BA6" s="138">
        <v>13858</v>
      </c>
      <c r="BB6" s="144">
        <v>27411</v>
      </c>
      <c r="BC6" s="144">
        <v>41719.037382000002</v>
      </c>
      <c r="BD6" s="144">
        <v>55659.692074999999</v>
      </c>
      <c r="BE6" s="144">
        <f t="shared" ref="BE6:BE13" si="0">BD6-BB6</f>
        <v>28248.692074999999</v>
      </c>
      <c r="BF6" s="138">
        <v>13275.313480999999</v>
      </c>
      <c r="BG6" s="237">
        <v>25267.237139733399</v>
      </c>
      <c r="BH6" s="237">
        <v>38670.398460074</v>
      </c>
      <c r="BI6" s="237">
        <v>51779.5466343015</v>
      </c>
      <c r="BJ6" s="234">
        <v>26512.3094945681</v>
      </c>
      <c r="BK6" s="138">
        <v>13793.513521924298</v>
      </c>
      <c r="BL6" s="237"/>
      <c r="BM6" s="237"/>
      <c r="BN6" s="237"/>
      <c r="BO6" s="234"/>
    </row>
    <row r="7" spans="1:67" ht="30" customHeight="1">
      <c r="A7" s="128"/>
      <c r="B7" s="226" t="s">
        <v>428</v>
      </c>
      <c r="C7" s="228"/>
      <c r="D7" s="229"/>
      <c r="E7" s="229"/>
      <c r="F7" s="229"/>
      <c r="G7" s="229"/>
      <c r="H7" s="228"/>
      <c r="I7" s="229"/>
      <c r="J7" s="229"/>
      <c r="K7" s="229"/>
      <c r="L7" s="229"/>
      <c r="M7" s="228"/>
      <c r="N7" s="229"/>
      <c r="O7" s="229"/>
      <c r="P7" s="229"/>
      <c r="Q7" s="229"/>
      <c r="R7" s="228"/>
      <c r="S7" s="229"/>
      <c r="T7" s="229"/>
      <c r="U7" s="229"/>
      <c r="V7" s="229"/>
      <c r="W7" s="228"/>
      <c r="X7" s="229"/>
      <c r="Y7" s="229"/>
      <c r="Z7" s="229"/>
      <c r="AA7" s="229"/>
      <c r="AB7" s="228"/>
      <c r="AC7" s="229"/>
      <c r="AD7" s="229"/>
      <c r="AE7" s="229"/>
      <c r="AF7" s="229"/>
      <c r="AG7" s="228"/>
      <c r="AH7" s="229"/>
      <c r="AI7" s="229"/>
      <c r="AJ7" s="229"/>
      <c r="AK7" s="229"/>
      <c r="AL7" s="228"/>
      <c r="AM7" s="229"/>
      <c r="AN7" s="229"/>
      <c r="AO7" s="229"/>
      <c r="AP7" s="229"/>
      <c r="AQ7" s="228"/>
      <c r="AR7" s="229"/>
      <c r="AS7" s="229"/>
      <c r="AT7" s="229"/>
      <c r="AU7" s="229"/>
      <c r="AV7" s="230"/>
      <c r="AW7" s="231"/>
      <c r="AX7" s="229"/>
      <c r="AY7" s="229"/>
      <c r="AZ7" s="232"/>
      <c r="BA7" s="228"/>
      <c r="BB7" s="229"/>
      <c r="BC7" s="229"/>
      <c r="BD7" s="229"/>
      <c r="BE7" s="229"/>
      <c r="BF7" s="228"/>
      <c r="BG7" s="144">
        <v>12731.903030863299</v>
      </c>
      <c r="BH7" s="144">
        <v>19501.701581756399</v>
      </c>
      <c r="BI7" s="144">
        <v>26623.8091475615</v>
      </c>
      <c r="BJ7" s="146">
        <v>13891.906116698201</v>
      </c>
      <c r="BK7" s="306">
        <v>7082.1259738608996</v>
      </c>
      <c r="BL7" s="144"/>
      <c r="BM7" s="144"/>
      <c r="BN7" s="144"/>
      <c r="BO7" s="146"/>
    </row>
    <row r="8" spans="1:67" ht="30" customHeight="1">
      <c r="A8" s="128"/>
      <c r="B8" s="226" t="s">
        <v>429</v>
      </c>
      <c r="C8" s="228"/>
      <c r="D8" s="229"/>
      <c r="E8" s="229"/>
      <c r="F8" s="229"/>
      <c r="G8" s="229"/>
      <c r="H8" s="228"/>
      <c r="I8" s="229"/>
      <c r="J8" s="229"/>
      <c r="K8" s="229"/>
      <c r="L8" s="229"/>
      <c r="M8" s="228"/>
      <c r="N8" s="229"/>
      <c r="O8" s="229"/>
      <c r="P8" s="229"/>
      <c r="Q8" s="229"/>
      <c r="R8" s="228"/>
      <c r="S8" s="229"/>
      <c r="T8" s="229"/>
      <c r="U8" s="229"/>
      <c r="V8" s="229"/>
      <c r="W8" s="228"/>
      <c r="X8" s="229"/>
      <c r="Y8" s="229"/>
      <c r="Z8" s="229"/>
      <c r="AA8" s="229"/>
      <c r="AB8" s="228"/>
      <c r="AC8" s="229"/>
      <c r="AD8" s="229"/>
      <c r="AE8" s="229"/>
      <c r="AF8" s="229"/>
      <c r="AG8" s="228"/>
      <c r="AH8" s="229"/>
      <c r="AI8" s="229"/>
      <c r="AJ8" s="229"/>
      <c r="AK8" s="229"/>
      <c r="AL8" s="228"/>
      <c r="AM8" s="229"/>
      <c r="AN8" s="229"/>
      <c r="AO8" s="229"/>
      <c r="AP8" s="229"/>
      <c r="AQ8" s="228"/>
      <c r="AR8" s="229"/>
      <c r="AS8" s="229"/>
      <c r="AT8" s="229"/>
      <c r="AU8" s="229"/>
      <c r="AV8" s="230"/>
      <c r="AW8" s="231"/>
      <c r="AX8" s="229"/>
      <c r="AY8" s="229"/>
      <c r="AZ8" s="232"/>
      <c r="BA8" s="228"/>
      <c r="BB8" s="229"/>
      <c r="BC8" s="229"/>
      <c r="BD8" s="229"/>
      <c r="BE8" s="229"/>
      <c r="BF8" s="228"/>
      <c r="BG8" s="144">
        <v>10137.762038999999</v>
      </c>
      <c r="BH8" s="144">
        <v>15403.748342000001</v>
      </c>
      <c r="BI8" s="144">
        <v>20284.043621000001</v>
      </c>
      <c r="BJ8" s="146">
        <v>10146.281582000001</v>
      </c>
      <c r="BK8" s="306">
        <v>3859.3808330000002</v>
      </c>
      <c r="BL8" s="144"/>
      <c r="BM8" s="144"/>
      <c r="BN8" s="144"/>
      <c r="BO8" s="146"/>
    </row>
    <row r="9" spans="1:67" ht="30" customHeight="1">
      <c r="A9" s="129"/>
      <c r="B9" s="150" t="s">
        <v>300</v>
      </c>
      <c r="C9" s="143">
        <v>730</v>
      </c>
      <c r="D9" s="147">
        <v>1645</v>
      </c>
      <c r="E9" s="147">
        <v>2783</v>
      </c>
      <c r="F9" s="147">
        <v>4030</v>
      </c>
      <c r="G9" s="147">
        <v>2386</v>
      </c>
      <c r="H9" s="143">
        <v>1297</v>
      </c>
      <c r="I9" s="147">
        <v>2674</v>
      </c>
      <c r="J9" s="147">
        <v>4068</v>
      </c>
      <c r="K9" s="147">
        <v>6255</v>
      </c>
      <c r="L9" s="147">
        <v>3581</v>
      </c>
      <c r="M9" s="143">
        <v>1397</v>
      </c>
      <c r="N9" s="147">
        <v>2783</v>
      </c>
      <c r="O9" s="147">
        <v>4284</v>
      </c>
      <c r="P9" s="147">
        <v>5826</v>
      </c>
      <c r="Q9" s="147">
        <v>3042</v>
      </c>
      <c r="R9" s="143">
        <v>1673</v>
      </c>
      <c r="S9" s="147">
        <v>3433</v>
      </c>
      <c r="T9" s="147">
        <v>5227</v>
      </c>
      <c r="U9" s="147">
        <v>8659</v>
      </c>
      <c r="V9" s="147">
        <v>5226</v>
      </c>
      <c r="W9" s="143">
        <v>4479</v>
      </c>
      <c r="X9" s="147">
        <v>9059</v>
      </c>
      <c r="Y9" s="147">
        <v>13676</v>
      </c>
      <c r="Z9" s="147">
        <v>18542</v>
      </c>
      <c r="AA9" s="147">
        <v>9483</v>
      </c>
      <c r="AB9" s="143">
        <v>5154</v>
      </c>
      <c r="AC9" s="147">
        <v>4691</v>
      </c>
      <c r="AD9" s="147">
        <v>6909</v>
      </c>
      <c r="AE9" s="147">
        <v>9324</v>
      </c>
      <c r="AF9" s="147">
        <v>4634</v>
      </c>
      <c r="AG9" s="143">
        <v>1796</v>
      </c>
      <c r="AH9" s="147">
        <v>3280</v>
      </c>
      <c r="AI9" s="147">
        <v>4891</v>
      </c>
      <c r="AJ9" s="147">
        <v>6739</v>
      </c>
      <c r="AK9" s="147">
        <v>3458</v>
      </c>
      <c r="AL9" s="143">
        <v>1369</v>
      </c>
      <c r="AM9" s="147">
        <v>2962</v>
      </c>
      <c r="AN9" s="147">
        <v>5443</v>
      </c>
      <c r="AO9" s="147">
        <v>8032</v>
      </c>
      <c r="AP9" s="147">
        <v>5069</v>
      </c>
      <c r="AQ9" s="143">
        <v>2742</v>
      </c>
      <c r="AR9" s="147">
        <v>6727</v>
      </c>
      <c r="AS9" s="147">
        <v>11448</v>
      </c>
      <c r="AT9" s="147">
        <v>16466</v>
      </c>
      <c r="AU9" s="147">
        <v>9740</v>
      </c>
      <c r="AV9" s="148">
        <v>5242</v>
      </c>
      <c r="AW9" s="140">
        <v>15213</v>
      </c>
      <c r="AX9" s="147">
        <v>26664</v>
      </c>
      <c r="AY9" s="147">
        <v>37599</v>
      </c>
      <c r="AZ9" s="149">
        <v>22387</v>
      </c>
      <c r="BA9" s="143">
        <v>12111</v>
      </c>
      <c r="BB9" s="147">
        <v>24166</v>
      </c>
      <c r="BC9" s="147">
        <v>36790.522789000002</v>
      </c>
      <c r="BD9" s="147">
        <v>49013.973943000005</v>
      </c>
      <c r="BE9" s="147">
        <f t="shared" si="0"/>
        <v>24847.973943000005</v>
      </c>
      <c r="BF9" s="143">
        <v>11232.058466</v>
      </c>
      <c r="BG9" s="238">
        <v>1977.9503884033002</v>
      </c>
      <c r="BH9" s="302">
        <v>2598.858555169596</v>
      </c>
      <c r="BI9" s="302">
        <v>3208.0493421370011</v>
      </c>
      <c r="BJ9" s="235">
        <v>1230.0989537337009</v>
      </c>
      <c r="BK9" s="143">
        <v>611.03911121480269</v>
      </c>
      <c r="BL9" s="238"/>
      <c r="BM9" s="238"/>
      <c r="BN9" s="238"/>
      <c r="BO9" s="235"/>
    </row>
    <row r="10" spans="1:67" ht="30" customHeight="1">
      <c r="A10" s="339" t="s">
        <v>221</v>
      </c>
      <c r="B10" s="340"/>
      <c r="C10" s="84">
        <v>-262</v>
      </c>
      <c r="D10" s="85">
        <v>-460</v>
      </c>
      <c r="E10" s="85">
        <v>-561</v>
      </c>
      <c r="F10" s="85">
        <v>-620</v>
      </c>
      <c r="G10" s="85">
        <v>-160</v>
      </c>
      <c r="H10" s="84">
        <v>-7</v>
      </c>
      <c r="I10" s="85">
        <v>43</v>
      </c>
      <c r="J10" s="85">
        <v>176</v>
      </c>
      <c r="K10" s="85">
        <v>436</v>
      </c>
      <c r="L10" s="85">
        <v>394</v>
      </c>
      <c r="M10" s="84">
        <v>89</v>
      </c>
      <c r="N10" s="85">
        <v>204</v>
      </c>
      <c r="O10" s="85">
        <v>338</v>
      </c>
      <c r="P10" s="85">
        <v>363</v>
      </c>
      <c r="Q10" s="85">
        <v>160</v>
      </c>
      <c r="R10" s="84">
        <v>75</v>
      </c>
      <c r="S10" s="85">
        <v>200</v>
      </c>
      <c r="T10" s="85">
        <v>271</v>
      </c>
      <c r="U10" s="85">
        <v>792</v>
      </c>
      <c r="V10" s="85">
        <v>592</v>
      </c>
      <c r="W10" s="84">
        <v>796</v>
      </c>
      <c r="X10" s="85">
        <v>1695</v>
      </c>
      <c r="Y10" s="85">
        <v>2521</v>
      </c>
      <c r="Z10" s="85">
        <v>3258</v>
      </c>
      <c r="AA10" s="85">
        <v>1563</v>
      </c>
      <c r="AB10" s="84">
        <v>1032</v>
      </c>
      <c r="AC10" s="85">
        <v>2352</v>
      </c>
      <c r="AD10" s="85">
        <v>3240</v>
      </c>
      <c r="AE10" s="85">
        <v>3598</v>
      </c>
      <c r="AF10" s="85">
        <v>1245</v>
      </c>
      <c r="AG10" s="84">
        <v>634</v>
      </c>
      <c r="AH10" s="85">
        <v>689</v>
      </c>
      <c r="AI10" s="85">
        <v>1081</v>
      </c>
      <c r="AJ10" s="85">
        <v>1301</v>
      </c>
      <c r="AK10" s="85">
        <v>612</v>
      </c>
      <c r="AL10" s="84">
        <v>517</v>
      </c>
      <c r="AM10" s="85">
        <v>1448</v>
      </c>
      <c r="AN10" s="85">
        <v>2204</v>
      </c>
      <c r="AO10" s="85">
        <v>1448</v>
      </c>
      <c r="AP10" s="85">
        <v>0</v>
      </c>
      <c r="AQ10" s="84">
        <v>405</v>
      </c>
      <c r="AR10" s="85">
        <v>955</v>
      </c>
      <c r="AS10" s="85">
        <v>1508</v>
      </c>
      <c r="AT10" s="85">
        <v>1809</v>
      </c>
      <c r="AU10" s="85">
        <v>854</v>
      </c>
      <c r="AV10" s="84">
        <v>742</v>
      </c>
      <c r="AW10" s="87">
        <v>1686</v>
      </c>
      <c r="AX10" s="85">
        <v>2948</v>
      </c>
      <c r="AY10" s="85">
        <v>2724</v>
      </c>
      <c r="AZ10" s="111">
        <v>1037</v>
      </c>
      <c r="BA10" s="84">
        <v>116</v>
      </c>
      <c r="BB10" s="85">
        <v>918</v>
      </c>
      <c r="BC10" s="85">
        <v>1931.597366</v>
      </c>
      <c r="BD10" s="85">
        <v>2524.4863089999999</v>
      </c>
      <c r="BE10" s="85">
        <f t="shared" si="0"/>
        <v>1606.4863089999999</v>
      </c>
      <c r="BF10" s="84">
        <v>1139.4693110000001</v>
      </c>
      <c r="BG10" s="85">
        <v>2549.6301469999999</v>
      </c>
      <c r="BH10" s="85">
        <v>3953.8968319999999</v>
      </c>
      <c r="BI10" s="85">
        <v>5285.3464610000001</v>
      </c>
      <c r="BJ10" s="111">
        <v>2735.7163140000002</v>
      </c>
      <c r="BK10" s="84">
        <v>1852.9391909999999</v>
      </c>
      <c r="BL10" s="85"/>
      <c r="BM10" s="85"/>
      <c r="BN10" s="85"/>
      <c r="BO10" s="111"/>
    </row>
    <row r="11" spans="1:67" ht="15" customHeight="1">
      <c r="A11" s="324" t="s">
        <v>222</v>
      </c>
      <c r="B11" s="325"/>
      <c r="C11" s="98" t="s">
        <v>223</v>
      </c>
      <c r="D11" s="98" t="s">
        <v>223</v>
      </c>
      <c r="E11" s="98" t="s">
        <v>223</v>
      </c>
      <c r="F11" s="98" t="s">
        <v>223</v>
      </c>
      <c r="G11" s="98" t="s">
        <v>223</v>
      </c>
      <c r="H11" s="98" t="s">
        <v>223</v>
      </c>
      <c r="I11" s="68">
        <v>1.6E-2</v>
      </c>
      <c r="J11" s="68">
        <v>4.2999999999999997E-2</v>
      </c>
      <c r="K11" s="68">
        <v>7.0000000000000007E-2</v>
      </c>
      <c r="L11" s="68">
        <v>0.11</v>
      </c>
      <c r="M11" s="88">
        <v>6.4000000000000001E-2</v>
      </c>
      <c r="N11" s="68">
        <v>7.2999999999999995E-2</v>
      </c>
      <c r="O11" s="68">
        <v>7.9000000000000001E-2</v>
      </c>
      <c r="P11" s="68">
        <v>6.2E-2</v>
      </c>
      <c r="Q11" s="68">
        <v>5.1999999999999998E-2</v>
      </c>
      <c r="R11" s="88">
        <v>4.4999999999999998E-2</v>
      </c>
      <c r="S11" s="68">
        <v>5.8000000000000003E-2</v>
      </c>
      <c r="T11" s="68">
        <v>5.1999999999999998E-2</v>
      </c>
      <c r="U11" s="68">
        <v>7.5999999999999998E-2</v>
      </c>
      <c r="V11" s="68">
        <v>8.5000000000000006E-2</v>
      </c>
      <c r="W11" s="88">
        <v>0.108</v>
      </c>
      <c r="X11" s="68">
        <v>0.114</v>
      </c>
      <c r="Y11" s="68">
        <v>0.112</v>
      </c>
      <c r="Z11" s="68">
        <v>0.108</v>
      </c>
      <c r="AA11" s="68">
        <v>0.10199999999999999</v>
      </c>
      <c r="AB11" s="88">
        <v>0.126</v>
      </c>
      <c r="AC11" s="68">
        <v>0.14099999999999999</v>
      </c>
      <c r="AD11" s="68">
        <v>0.129</v>
      </c>
      <c r="AE11" s="68">
        <v>0.109</v>
      </c>
      <c r="AF11" s="68">
        <v>7.6999999999999999E-2</v>
      </c>
      <c r="AG11" s="88">
        <v>8.2000000000000003E-2</v>
      </c>
      <c r="AH11" s="68">
        <v>4.7E-2</v>
      </c>
      <c r="AI11" s="68">
        <v>4.8000000000000001E-2</v>
      </c>
      <c r="AJ11" s="68">
        <v>4.2000000000000003E-2</v>
      </c>
      <c r="AK11" s="68">
        <v>3.6999999999999998E-2</v>
      </c>
      <c r="AL11" s="88">
        <v>5.5E-2</v>
      </c>
      <c r="AM11" s="68">
        <v>7.3999999999999996E-2</v>
      </c>
      <c r="AN11" s="68">
        <v>7.0999999999999994E-2</v>
      </c>
      <c r="AO11" s="68">
        <v>3.5000000000000003E-2</v>
      </c>
      <c r="AP11" s="68">
        <v>0</v>
      </c>
      <c r="AQ11" s="88">
        <v>3.2000000000000001E-2</v>
      </c>
      <c r="AR11" s="68">
        <v>3.4000000000000002E-2</v>
      </c>
      <c r="AS11" s="68">
        <v>3.3000000000000002E-2</v>
      </c>
      <c r="AT11" s="68">
        <v>2.9000000000000001E-2</v>
      </c>
      <c r="AU11" s="118">
        <v>2.5999999999999999E-2</v>
      </c>
      <c r="AV11" s="88">
        <v>4.2000000000000003E-2</v>
      </c>
      <c r="AW11" s="90">
        <v>4.1658732074152521E-2</v>
      </c>
      <c r="AX11" s="68">
        <v>4.5553936007268481E-2</v>
      </c>
      <c r="AY11" s="68">
        <v>3.0726774021748691E-2</v>
      </c>
      <c r="AZ11" s="118">
        <v>2.1538943118912142E-2</v>
      </c>
      <c r="BA11" s="44">
        <v>4.4668643382494511E-3</v>
      </c>
      <c r="BB11" s="68">
        <v>1.7999999999999999E-2</v>
      </c>
      <c r="BC11" s="68">
        <v>2.4603339539704831E-2</v>
      </c>
      <c r="BD11" s="68">
        <f t="shared" ref="BD11:BE11" si="1">BD10/BD5</f>
        <v>2.4117683129258907E-2</v>
      </c>
      <c r="BE11" s="118">
        <f t="shared" si="1"/>
        <v>3.0255879125355892E-2</v>
      </c>
      <c r="BF11" s="68">
        <v>4.6494961330991874E-2</v>
      </c>
      <c r="BG11" s="52">
        <v>5.0875738724646104E-2</v>
      </c>
      <c r="BH11" s="52">
        <v>5.1905638904081959E-2</v>
      </c>
      <c r="BI11" s="52">
        <v>5.1870289851972916E-2</v>
      </c>
      <c r="BJ11" s="183">
        <v>5.2832847003799872E-2</v>
      </c>
      <c r="BK11" s="68">
        <v>7.3105612151914051E-2</v>
      </c>
      <c r="BL11" s="52"/>
      <c r="BM11" s="52"/>
      <c r="BN11" s="52"/>
      <c r="BO11" s="183"/>
    </row>
    <row r="12" spans="1:67" ht="30" customHeight="1">
      <c r="A12" s="338" t="s">
        <v>267</v>
      </c>
      <c r="B12" s="323"/>
      <c r="C12" s="55" t="s">
        <v>283</v>
      </c>
      <c r="D12" s="56">
        <v>-706</v>
      </c>
      <c r="E12" s="56">
        <v>-709</v>
      </c>
      <c r="F12" s="56">
        <v>-730</v>
      </c>
      <c r="G12" s="56">
        <v>-24</v>
      </c>
      <c r="H12" s="55">
        <v>-99</v>
      </c>
      <c r="I12" s="56">
        <v>-104</v>
      </c>
      <c r="J12" s="56">
        <v>-104</v>
      </c>
      <c r="K12" s="56">
        <v>-220</v>
      </c>
      <c r="L12" s="56">
        <v>-117</v>
      </c>
      <c r="M12" s="55">
        <v>-101</v>
      </c>
      <c r="N12" s="56">
        <v>-99</v>
      </c>
      <c r="O12" s="56">
        <v>-99</v>
      </c>
      <c r="P12" s="56">
        <v>-137</v>
      </c>
      <c r="Q12" s="56">
        <v>-38</v>
      </c>
      <c r="R12" s="55">
        <v>-18</v>
      </c>
      <c r="S12" s="56">
        <v>-18</v>
      </c>
      <c r="T12" s="56">
        <v>-18</v>
      </c>
      <c r="U12" s="56">
        <v>-18</v>
      </c>
      <c r="V12" s="56">
        <v>0</v>
      </c>
      <c r="W12" s="55" t="s">
        <v>283</v>
      </c>
      <c r="X12" s="56" t="s">
        <v>283</v>
      </c>
      <c r="Y12" s="56" t="s">
        <v>283</v>
      </c>
      <c r="Z12" s="56">
        <v>-739</v>
      </c>
      <c r="AA12" s="56">
        <v>-739</v>
      </c>
      <c r="AB12" s="55">
        <v>-2</v>
      </c>
      <c r="AC12" s="56">
        <v>-2</v>
      </c>
      <c r="AD12" s="56">
        <v>-2</v>
      </c>
      <c r="AE12" s="56">
        <v>-347</v>
      </c>
      <c r="AF12" s="56">
        <v>-345</v>
      </c>
      <c r="AG12" s="55" t="s">
        <v>283</v>
      </c>
      <c r="AH12" s="56" t="s">
        <v>283</v>
      </c>
      <c r="AI12" s="56" t="s">
        <v>283</v>
      </c>
      <c r="AJ12" s="56">
        <v>-480</v>
      </c>
      <c r="AK12" s="56">
        <v>-480</v>
      </c>
      <c r="AL12" s="55" t="s">
        <v>283</v>
      </c>
      <c r="AM12" s="56" t="s">
        <v>283</v>
      </c>
      <c r="AN12" s="56">
        <v>-11</v>
      </c>
      <c r="AO12" s="56">
        <v>-631</v>
      </c>
      <c r="AP12" s="56">
        <v>-631</v>
      </c>
      <c r="AQ12" s="55" t="s">
        <v>283</v>
      </c>
      <c r="AR12" s="56">
        <v>-30</v>
      </c>
      <c r="AS12" s="56">
        <v>-49</v>
      </c>
      <c r="AT12" s="56">
        <v>-827</v>
      </c>
      <c r="AU12" s="56">
        <v>-796</v>
      </c>
      <c r="AV12" s="55" t="s">
        <v>283</v>
      </c>
      <c r="AW12" s="74">
        <v>-61</v>
      </c>
      <c r="AX12" s="56">
        <v>-75</v>
      </c>
      <c r="AY12" s="56">
        <v>-1945</v>
      </c>
      <c r="AZ12" s="109">
        <v>-1885</v>
      </c>
      <c r="BA12" s="55">
        <v>-517</v>
      </c>
      <c r="BB12" s="56">
        <v>-634</v>
      </c>
      <c r="BC12" s="56">
        <v>-827.48075200000005</v>
      </c>
      <c r="BD12" s="56">
        <v>-7121.8010530000001</v>
      </c>
      <c r="BE12" s="56">
        <f t="shared" si="0"/>
        <v>-6487.8010530000001</v>
      </c>
      <c r="BF12" s="84">
        <v>-7.5750849999999996</v>
      </c>
      <c r="BG12" s="85">
        <v>-7.6560560000000004</v>
      </c>
      <c r="BH12" s="85">
        <v>-45.041848999999999</v>
      </c>
      <c r="BI12" s="85">
        <v>-10651.724789</v>
      </c>
      <c r="BJ12" s="111">
        <v>-10644.068733</v>
      </c>
      <c r="BK12" s="84">
        <v>-35.861787</v>
      </c>
      <c r="BL12" s="85"/>
      <c r="BM12" s="85"/>
      <c r="BN12" s="85"/>
      <c r="BO12" s="111"/>
    </row>
    <row r="13" spans="1:67" ht="30" customHeight="1">
      <c r="A13" s="322" t="s">
        <v>268</v>
      </c>
      <c r="B13" s="323"/>
      <c r="C13" s="55">
        <v>31</v>
      </c>
      <c r="D13" s="56">
        <v>72</v>
      </c>
      <c r="E13" s="56">
        <v>115</v>
      </c>
      <c r="F13" s="56">
        <v>167</v>
      </c>
      <c r="G13" s="56">
        <v>95</v>
      </c>
      <c r="H13" s="55">
        <v>68</v>
      </c>
      <c r="I13" s="56">
        <v>127</v>
      </c>
      <c r="J13" s="56">
        <v>189</v>
      </c>
      <c r="K13" s="56">
        <v>300</v>
      </c>
      <c r="L13" s="56">
        <v>173</v>
      </c>
      <c r="M13" s="55">
        <v>68</v>
      </c>
      <c r="N13" s="56">
        <v>138</v>
      </c>
      <c r="O13" s="56">
        <v>225</v>
      </c>
      <c r="P13" s="56">
        <v>330</v>
      </c>
      <c r="Q13" s="56">
        <v>192</v>
      </c>
      <c r="R13" s="55">
        <v>98</v>
      </c>
      <c r="S13" s="56">
        <v>197</v>
      </c>
      <c r="T13" s="56">
        <v>324</v>
      </c>
      <c r="U13" s="56">
        <v>551</v>
      </c>
      <c r="V13" s="56">
        <v>354</v>
      </c>
      <c r="W13" s="55">
        <v>285</v>
      </c>
      <c r="X13" s="56">
        <v>578</v>
      </c>
      <c r="Y13" s="56">
        <v>864</v>
      </c>
      <c r="Z13" s="56">
        <v>1204</v>
      </c>
      <c r="AA13" s="56">
        <v>625</v>
      </c>
      <c r="AB13" s="55">
        <v>1382</v>
      </c>
      <c r="AC13" s="56">
        <v>2749</v>
      </c>
      <c r="AD13" s="56">
        <v>4149</v>
      </c>
      <c r="AE13" s="56">
        <v>5587</v>
      </c>
      <c r="AF13" s="56">
        <v>2838</v>
      </c>
      <c r="AG13" s="55">
        <v>1465</v>
      </c>
      <c r="AH13" s="56">
        <v>2969</v>
      </c>
      <c r="AI13" s="56">
        <v>4626</v>
      </c>
      <c r="AJ13" s="56">
        <v>6391</v>
      </c>
      <c r="AK13" s="56">
        <v>3422</v>
      </c>
      <c r="AL13" s="55">
        <v>1808</v>
      </c>
      <c r="AM13" s="56">
        <v>3688</v>
      </c>
      <c r="AN13" s="56">
        <v>5734</v>
      </c>
      <c r="AO13" s="56">
        <v>8280</v>
      </c>
      <c r="AP13" s="56">
        <v>4592</v>
      </c>
      <c r="AQ13" s="55">
        <v>2315</v>
      </c>
      <c r="AR13" s="56">
        <v>5312</v>
      </c>
      <c r="AS13" s="56">
        <v>8368</v>
      </c>
      <c r="AT13" s="56">
        <v>11424</v>
      </c>
      <c r="AU13" s="56">
        <v>6112</v>
      </c>
      <c r="AV13" s="55">
        <v>3101</v>
      </c>
      <c r="AW13" s="74">
        <v>6971</v>
      </c>
      <c r="AX13" s="56">
        <v>10966</v>
      </c>
      <c r="AY13" s="56">
        <v>14909</v>
      </c>
      <c r="AZ13" s="109">
        <v>7938</v>
      </c>
      <c r="BA13" s="55">
        <v>4287</v>
      </c>
      <c r="BB13" s="56">
        <v>8255</v>
      </c>
      <c r="BC13" s="56">
        <v>12375.566819</v>
      </c>
      <c r="BD13" s="56">
        <v>16548.520339999999</v>
      </c>
      <c r="BE13" s="56">
        <f t="shared" si="0"/>
        <v>8293.5203399999991</v>
      </c>
      <c r="BF13" s="84">
        <v>3570.6315869999999</v>
      </c>
      <c r="BG13" s="85">
        <v>7271.9517210000004</v>
      </c>
      <c r="BH13" s="85">
        <v>11009.716369</v>
      </c>
      <c r="BI13" s="85">
        <v>14959.094257999999</v>
      </c>
      <c r="BJ13" s="111">
        <v>7687.1425369999988</v>
      </c>
      <c r="BK13" s="84">
        <v>3627.2519980000002</v>
      </c>
      <c r="BL13" s="85"/>
      <c r="BM13" s="85"/>
      <c r="BN13" s="85"/>
      <c r="BO13" s="111"/>
    </row>
    <row r="14" spans="1:67" ht="26.4">
      <c r="A14" s="270"/>
      <c r="B14" s="270"/>
      <c r="C14" s="249"/>
      <c r="D14" s="249"/>
      <c r="E14" s="249"/>
      <c r="F14" s="249"/>
      <c r="G14" s="249"/>
      <c r="H14" s="249"/>
      <c r="I14" s="249"/>
      <c r="J14" s="253"/>
      <c r="K14" s="253"/>
      <c r="L14" s="253"/>
      <c r="M14" s="249"/>
      <c r="N14" s="249"/>
      <c r="O14" s="249"/>
      <c r="P14" s="249"/>
      <c r="Q14" s="249"/>
      <c r="R14" s="249"/>
      <c r="S14" s="249"/>
      <c r="T14" s="249"/>
      <c r="U14" s="249"/>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64" t="s">
        <v>258</v>
      </c>
      <c r="AW14" s="271"/>
      <c r="AX14" s="271"/>
      <c r="AY14" s="271"/>
      <c r="AZ14" s="271"/>
      <c r="BA14" s="249"/>
      <c r="BB14" s="249"/>
      <c r="BC14" s="249"/>
      <c r="BD14" s="249"/>
      <c r="BE14" s="249"/>
      <c r="BF14" s="249"/>
      <c r="BG14" s="249"/>
      <c r="BK14" s="249"/>
      <c r="BL14" s="249"/>
    </row>
    <row r="15" spans="1:67" hidden="1">
      <c r="A15" s="276"/>
      <c r="B15" s="276"/>
      <c r="C15" s="249"/>
      <c r="D15" s="249"/>
      <c r="E15" s="249"/>
      <c r="F15" s="249"/>
      <c r="G15" s="249"/>
      <c r="H15" s="249"/>
      <c r="I15" s="249"/>
      <c r="J15" s="249"/>
      <c r="K15" s="249"/>
      <c r="L15" s="249"/>
      <c r="M15" s="249"/>
      <c r="N15" s="249"/>
      <c r="O15" s="249"/>
      <c r="P15" s="249"/>
      <c r="Q15" s="249"/>
      <c r="R15" s="249"/>
      <c r="S15" s="249"/>
      <c r="T15" s="249"/>
      <c r="U15" s="249"/>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K15" s="249"/>
      <c r="BL15" s="249"/>
    </row>
    <row r="16" spans="1:67" hidden="1">
      <c r="A16" s="263"/>
      <c r="B16" s="263"/>
      <c r="C16" s="249"/>
      <c r="D16" s="249"/>
      <c r="E16" s="249"/>
      <c r="F16" s="249"/>
      <c r="G16" s="249"/>
      <c r="H16" s="249"/>
      <c r="I16" s="249"/>
      <c r="J16" s="249"/>
      <c r="K16" s="249"/>
      <c r="L16" s="249"/>
      <c r="M16" s="249"/>
      <c r="N16" s="249"/>
      <c r="O16" s="249"/>
      <c r="P16" s="249"/>
      <c r="Q16" s="249"/>
      <c r="R16" s="249"/>
      <c r="S16" s="249"/>
      <c r="T16" s="249"/>
      <c r="U16" s="249"/>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K16" s="249"/>
      <c r="BL16" s="249"/>
    </row>
    <row r="17" spans="1:64" hidden="1">
      <c r="A17" s="263"/>
      <c r="B17" s="263"/>
      <c r="C17" s="249"/>
      <c r="D17" s="249"/>
      <c r="E17" s="249"/>
      <c r="F17" s="249"/>
      <c r="G17" s="249"/>
      <c r="H17" s="249"/>
      <c r="I17" s="249"/>
      <c r="J17" s="249"/>
      <c r="K17" s="249"/>
      <c r="L17" s="249"/>
      <c r="M17" s="249"/>
      <c r="N17" s="249"/>
      <c r="O17" s="249"/>
      <c r="P17" s="249"/>
      <c r="Q17" s="249"/>
      <c r="R17" s="249"/>
      <c r="S17" s="249"/>
      <c r="T17" s="249"/>
      <c r="U17" s="249"/>
      <c r="V17" s="249"/>
      <c r="W17" s="249"/>
      <c r="X17" s="249"/>
      <c r="Y17" s="249"/>
      <c r="Z17" s="249"/>
      <c r="AA17" s="249"/>
      <c r="AB17" s="249"/>
      <c r="AC17" s="249"/>
      <c r="AD17" s="249"/>
      <c r="AE17" s="249"/>
      <c r="AF17" s="249"/>
      <c r="AG17" s="249"/>
      <c r="AH17" s="249"/>
      <c r="AI17" s="249"/>
      <c r="AJ17" s="249"/>
      <c r="AK17" s="249"/>
      <c r="AL17" s="249"/>
      <c r="AM17" s="249"/>
      <c r="AN17" s="249"/>
      <c r="AO17" s="249"/>
      <c r="AP17" s="249"/>
      <c r="AQ17" s="249"/>
      <c r="AR17" s="249"/>
      <c r="AS17" s="249"/>
      <c r="AT17" s="249"/>
      <c r="AU17" s="249"/>
      <c r="AV17" s="249"/>
      <c r="AW17" s="249"/>
      <c r="AX17" s="249"/>
      <c r="AY17" s="249"/>
      <c r="AZ17" s="249"/>
      <c r="BA17" s="249"/>
      <c r="BB17" s="249"/>
      <c r="BC17" s="249"/>
      <c r="BD17" s="249"/>
      <c r="BE17" s="249"/>
      <c r="BF17" s="249"/>
      <c r="BG17" s="249"/>
      <c r="BK17" s="249"/>
      <c r="BL17" s="249"/>
    </row>
    <row r="18" spans="1:64" hidden="1">
      <c r="A18" s="270"/>
      <c r="B18" s="270"/>
      <c r="C18" s="249"/>
      <c r="D18" s="249"/>
      <c r="E18" s="249"/>
      <c r="F18" s="249"/>
      <c r="G18" s="249"/>
      <c r="H18" s="249"/>
      <c r="I18" s="249"/>
      <c r="J18" s="249"/>
      <c r="K18" s="249"/>
      <c r="L18" s="249"/>
      <c r="M18" s="249"/>
      <c r="N18" s="249"/>
      <c r="O18" s="249"/>
      <c r="P18" s="249"/>
      <c r="Q18" s="249"/>
      <c r="R18" s="249"/>
      <c r="S18" s="249"/>
      <c r="T18" s="249"/>
      <c r="U18" s="249"/>
      <c r="V18" s="249"/>
      <c r="W18" s="249"/>
      <c r="X18" s="249"/>
      <c r="Y18" s="249"/>
      <c r="Z18" s="249"/>
      <c r="AA18" s="249"/>
      <c r="AB18" s="249"/>
      <c r="AC18" s="249"/>
      <c r="AD18" s="249"/>
      <c r="AE18" s="249"/>
      <c r="AF18" s="249"/>
      <c r="AG18" s="249"/>
      <c r="AH18" s="249"/>
      <c r="AI18" s="249"/>
      <c r="AJ18" s="249"/>
      <c r="AK18" s="249"/>
      <c r="AL18" s="249"/>
      <c r="AM18" s="249"/>
      <c r="AN18" s="249"/>
      <c r="AO18" s="249"/>
      <c r="AP18" s="249"/>
      <c r="AQ18" s="249"/>
      <c r="AR18" s="249"/>
      <c r="AS18" s="249"/>
      <c r="AT18" s="249"/>
      <c r="AU18" s="249"/>
      <c r="AV18" s="249"/>
      <c r="AW18" s="249"/>
      <c r="AX18" s="249"/>
      <c r="AY18" s="249"/>
      <c r="AZ18" s="249"/>
      <c r="BA18" s="249"/>
      <c r="BB18" s="249"/>
      <c r="BC18" s="249"/>
      <c r="BD18" s="249"/>
      <c r="BE18" s="249"/>
      <c r="BF18" s="249"/>
      <c r="BG18" s="249"/>
      <c r="BK18" s="249"/>
      <c r="BL18" s="249"/>
    </row>
    <row r="19" spans="1:64" hidden="1">
      <c r="A19" s="270"/>
      <c r="B19" s="270"/>
      <c r="C19" s="249"/>
      <c r="D19" s="249"/>
      <c r="E19" s="249"/>
      <c r="F19" s="249"/>
      <c r="G19" s="249"/>
      <c r="H19" s="249"/>
      <c r="I19" s="249"/>
      <c r="J19" s="249"/>
      <c r="K19" s="249"/>
      <c r="L19" s="249"/>
      <c r="M19" s="249"/>
      <c r="N19" s="249"/>
      <c r="O19" s="249"/>
      <c r="P19" s="249"/>
      <c r="Q19" s="249"/>
      <c r="R19" s="249"/>
      <c r="S19" s="249"/>
      <c r="T19" s="249"/>
      <c r="U19" s="249"/>
      <c r="V19" s="249"/>
      <c r="W19" s="249"/>
      <c r="X19" s="249"/>
      <c r="Y19" s="249"/>
      <c r="Z19" s="249"/>
      <c r="AA19" s="249"/>
      <c r="AB19" s="249"/>
      <c r="AC19" s="249"/>
      <c r="AD19" s="249"/>
      <c r="AE19" s="249"/>
      <c r="AF19" s="249"/>
      <c r="AG19" s="249"/>
      <c r="AH19" s="249"/>
      <c r="AI19" s="249"/>
      <c r="AJ19" s="249"/>
      <c r="AK19" s="249"/>
      <c r="AL19" s="249"/>
      <c r="AM19" s="249"/>
      <c r="AN19" s="249"/>
      <c r="AO19" s="249"/>
      <c r="AP19" s="249"/>
      <c r="AQ19" s="249"/>
      <c r="AR19" s="249"/>
      <c r="AS19" s="249"/>
      <c r="AT19" s="249"/>
      <c r="AU19" s="249"/>
      <c r="AV19" s="249"/>
      <c r="AW19" s="249"/>
      <c r="AX19" s="249"/>
      <c r="AY19" s="249"/>
      <c r="AZ19" s="249"/>
      <c r="BA19" s="249"/>
      <c r="BB19" s="249"/>
      <c r="BC19" s="249"/>
      <c r="BD19" s="249"/>
      <c r="BE19" s="249"/>
      <c r="BF19" s="249"/>
      <c r="BG19" s="249"/>
      <c r="BK19" s="249"/>
      <c r="BL19" s="249"/>
    </row>
    <row r="20" spans="1:64" hidden="1">
      <c r="A20" s="270"/>
      <c r="B20" s="270"/>
      <c r="C20" s="249"/>
      <c r="D20" s="249"/>
      <c r="E20" s="249"/>
      <c r="F20" s="249"/>
      <c r="G20" s="249"/>
      <c r="H20" s="249"/>
      <c r="I20" s="249"/>
      <c r="J20" s="249"/>
      <c r="K20" s="249"/>
      <c r="L20" s="249"/>
      <c r="M20" s="249"/>
      <c r="N20" s="249"/>
      <c r="O20" s="249"/>
      <c r="P20" s="249"/>
      <c r="Q20" s="249"/>
      <c r="R20" s="249"/>
      <c r="S20" s="249"/>
      <c r="T20" s="249"/>
      <c r="U20" s="249"/>
      <c r="V20" s="249"/>
      <c r="W20" s="249"/>
      <c r="X20" s="249"/>
      <c r="Y20" s="249"/>
      <c r="Z20" s="249"/>
      <c r="AA20" s="249"/>
      <c r="AB20" s="249"/>
      <c r="AC20" s="249"/>
      <c r="AD20" s="249"/>
      <c r="AE20" s="249"/>
      <c r="AF20" s="249"/>
      <c r="AG20" s="249"/>
      <c r="AH20" s="249"/>
      <c r="AI20" s="249"/>
      <c r="AJ20" s="249"/>
      <c r="AK20" s="249"/>
      <c r="AL20" s="249"/>
      <c r="AM20" s="249"/>
      <c r="AN20" s="249"/>
      <c r="AO20" s="249"/>
      <c r="AP20" s="249"/>
      <c r="AQ20" s="249"/>
      <c r="AR20" s="249"/>
      <c r="AS20" s="249"/>
      <c r="AT20" s="249"/>
      <c r="AU20" s="249"/>
      <c r="AV20" s="249"/>
      <c r="AW20" s="249"/>
      <c r="AX20" s="249"/>
      <c r="AY20" s="249"/>
      <c r="AZ20" s="249"/>
      <c r="BA20" s="249"/>
      <c r="BB20" s="249"/>
      <c r="BC20" s="249"/>
      <c r="BD20" s="249"/>
      <c r="BE20" s="249"/>
      <c r="BF20" s="249"/>
      <c r="BG20" s="249"/>
      <c r="BK20" s="249"/>
      <c r="BL20" s="249"/>
    </row>
    <row r="21" spans="1:64" hidden="1">
      <c r="A21" s="270"/>
      <c r="B21" s="270"/>
      <c r="C21" s="249"/>
      <c r="D21" s="249"/>
      <c r="E21" s="249"/>
      <c r="F21" s="249"/>
      <c r="G21" s="249"/>
      <c r="H21" s="249"/>
      <c r="I21" s="249"/>
      <c r="J21" s="249"/>
      <c r="K21" s="249"/>
      <c r="L21" s="249"/>
      <c r="M21" s="249"/>
      <c r="N21" s="249"/>
      <c r="O21" s="249"/>
      <c r="P21" s="249"/>
      <c r="Q21" s="249"/>
      <c r="R21" s="249"/>
      <c r="S21" s="249"/>
      <c r="T21" s="249"/>
      <c r="U21" s="249"/>
      <c r="V21" s="249"/>
      <c r="W21" s="249"/>
      <c r="X21" s="249"/>
      <c r="Y21" s="249"/>
      <c r="Z21" s="249"/>
      <c r="AA21" s="249"/>
      <c r="AB21" s="249"/>
      <c r="AC21" s="249"/>
      <c r="AD21" s="249"/>
      <c r="AE21" s="249"/>
      <c r="AF21" s="249"/>
      <c r="AG21" s="249"/>
      <c r="AH21" s="249"/>
      <c r="AI21" s="249"/>
      <c r="AJ21" s="249"/>
      <c r="AK21" s="249"/>
      <c r="AL21" s="249"/>
      <c r="AM21" s="249"/>
      <c r="AN21" s="249"/>
      <c r="AO21" s="249"/>
      <c r="AP21" s="249"/>
      <c r="AQ21" s="249"/>
      <c r="AR21" s="249"/>
      <c r="AS21" s="249"/>
      <c r="AT21" s="249"/>
      <c r="AU21" s="249"/>
      <c r="AV21" s="249"/>
      <c r="AW21" s="249"/>
      <c r="AX21" s="249"/>
      <c r="AY21" s="249"/>
      <c r="AZ21" s="249"/>
      <c r="BA21" s="249"/>
      <c r="BB21" s="249"/>
      <c r="BC21" s="249"/>
      <c r="BD21" s="249"/>
      <c r="BE21" s="249"/>
      <c r="BF21" s="249"/>
      <c r="BG21" s="249"/>
      <c r="BK21" s="249"/>
      <c r="BL21" s="249"/>
    </row>
    <row r="22" spans="1:64" hidden="1">
      <c r="A22" s="270"/>
      <c r="B22" s="270"/>
      <c r="C22" s="249"/>
      <c r="D22" s="249"/>
      <c r="E22" s="249"/>
      <c r="F22" s="249"/>
      <c r="G22" s="249"/>
      <c r="H22" s="249"/>
      <c r="I22" s="249"/>
      <c r="J22" s="249"/>
      <c r="K22" s="249"/>
      <c r="L22" s="249"/>
      <c r="M22" s="249"/>
      <c r="N22" s="249"/>
      <c r="O22" s="249"/>
      <c r="P22" s="249"/>
      <c r="Q22" s="249"/>
      <c r="R22" s="249"/>
      <c r="S22" s="249"/>
      <c r="T22" s="249"/>
      <c r="U22" s="249"/>
      <c r="V22" s="249"/>
      <c r="W22" s="249"/>
      <c r="X22" s="249"/>
      <c r="Y22" s="249"/>
      <c r="Z22" s="249"/>
      <c r="AA22" s="249"/>
      <c r="AB22" s="249"/>
      <c r="AC22" s="249"/>
      <c r="AD22" s="249"/>
      <c r="AE22" s="249"/>
      <c r="AF22" s="249"/>
      <c r="AG22" s="249"/>
      <c r="AH22" s="249"/>
      <c r="AI22" s="249"/>
      <c r="AJ22" s="249"/>
      <c r="AK22" s="249"/>
      <c r="AL22" s="249"/>
      <c r="AM22" s="249"/>
      <c r="AN22" s="249"/>
      <c r="AO22" s="249"/>
      <c r="AP22" s="249"/>
      <c r="AQ22" s="249"/>
      <c r="AR22" s="249"/>
      <c r="AS22" s="249"/>
      <c r="AT22" s="249"/>
      <c r="AU22" s="249"/>
      <c r="AV22" s="249"/>
      <c r="AW22" s="249"/>
      <c r="AX22" s="249"/>
      <c r="AY22" s="249"/>
      <c r="AZ22" s="249"/>
      <c r="BA22" s="249"/>
      <c r="BB22" s="249"/>
      <c r="BC22" s="249"/>
      <c r="BD22" s="249"/>
      <c r="BE22" s="249"/>
      <c r="BF22" s="249"/>
      <c r="BG22" s="249"/>
      <c r="BK22" s="249"/>
      <c r="BL22" s="249"/>
    </row>
    <row r="23" spans="1:64" hidden="1">
      <c r="A23" s="270"/>
      <c r="B23" s="270"/>
      <c r="C23" s="249"/>
      <c r="D23" s="249"/>
      <c r="E23" s="249"/>
      <c r="F23" s="249"/>
      <c r="G23" s="249"/>
      <c r="H23" s="249"/>
      <c r="I23" s="249"/>
      <c r="J23" s="249"/>
      <c r="K23" s="249"/>
      <c r="L23" s="249"/>
      <c r="M23" s="249"/>
      <c r="N23" s="249"/>
      <c r="O23" s="249"/>
      <c r="P23" s="249"/>
      <c r="Q23" s="249"/>
      <c r="R23" s="249"/>
      <c r="S23" s="249"/>
      <c r="T23" s="249"/>
      <c r="U23" s="249"/>
      <c r="V23" s="249"/>
      <c r="W23" s="249"/>
      <c r="X23" s="249"/>
      <c r="Y23" s="249"/>
      <c r="Z23" s="249"/>
      <c r="AA23" s="249"/>
      <c r="AB23" s="249"/>
      <c r="AC23" s="249"/>
      <c r="AD23" s="249"/>
      <c r="AE23" s="249"/>
      <c r="AF23" s="249"/>
      <c r="AG23" s="249"/>
      <c r="AH23" s="249"/>
      <c r="AI23" s="249"/>
      <c r="AJ23" s="249"/>
      <c r="AK23" s="249"/>
      <c r="AL23" s="249"/>
      <c r="AM23" s="249"/>
      <c r="AN23" s="249"/>
      <c r="AO23" s="249"/>
      <c r="AP23" s="249"/>
      <c r="AQ23" s="249"/>
      <c r="AR23" s="249"/>
      <c r="AS23" s="249"/>
      <c r="AT23" s="249"/>
      <c r="AU23" s="249"/>
      <c r="AV23" s="249"/>
      <c r="AW23" s="249"/>
      <c r="AX23" s="249"/>
      <c r="AY23" s="249"/>
      <c r="AZ23" s="249"/>
      <c r="BA23" s="249"/>
      <c r="BB23" s="249"/>
      <c r="BC23" s="249"/>
      <c r="BD23" s="249"/>
      <c r="BE23" s="249"/>
      <c r="BF23" s="249"/>
      <c r="BG23" s="249"/>
      <c r="BK23" s="249"/>
      <c r="BL23" s="249"/>
    </row>
    <row r="24" spans="1:64" hidden="1">
      <c r="A24" s="270"/>
      <c r="B24" s="270"/>
      <c r="C24" s="249"/>
      <c r="D24" s="249"/>
      <c r="E24" s="249"/>
      <c r="F24" s="249"/>
      <c r="G24" s="249"/>
      <c r="H24" s="249"/>
      <c r="I24" s="249"/>
      <c r="J24" s="249"/>
      <c r="K24" s="249"/>
      <c r="L24" s="249"/>
      <c r="M24" s="249"/>
      <c r="N24" s="249"/>
      <c r="O24" s="249"/>
      <c r="P24" s="249"/>
      <c r="Q24" s="249"/>
      <c r="R24" s="249"/>
      <c r="S24" s="249"/>
      <c r="T24" s="249"/>
      <c r="U24" s="249"/>
      <c r="V24" s="249"/>
      <c r="W24" s="249"/>
      <c r="X24" s="249"/>
      <c r="Y24" s="249"/>
      <c r="Z24" s="249"/>
      <c r="AA24" s="249"/>
      <c r="AB24" s="249"/>
      <c r="AC24" s="249"/>
      <c r="AD24" s="249"/>
      <c r="AE24" s="249"/>
      <c r="AF24" s="249"/>
      <c r="AG24" s="249"/>
      <c r="AH24" s="249"/>
      <c r="AI24" s="249"/>
      <c r="AJ24" s="249"/>
      <c r="AK24" s="249"/>
      <c r="AL24" s="249"/>
      <c r="AM24" s="249"/>
      <c r="AN24" s="249"/>
      <c r="AO24" s="249"/>
      <c r="AP24" s="249"/>
      <c r="AQ24" s="249"/>
      <c r="AR24" s="249"/>
      <c r="AS24" s="249"/>
      <c r="AT24" s="249"/>
      <c r="AU24" s="249"/>
      <c r="AV24" s="249"/>
      <c r="AW24" s="249"/>
      <c r="AX24" s="249"/>
      <c r="AY24" s="249"/>
      <c r="AZ24" s="249"/>
      <c r="BA24" s="249"/>
      <c r="BB24" s="249"/>
      <c r="BC24" s="249"/>
      <c r="BD24" s="249"/>
      <c r="BE24" s="249"/>
      <c r="BF24" s="249"/>
      <c r="BG24" s="249"/>
      <c r="BK24" s="249"/>
      <c r="BL24" s="249"/>
    </row>
    <row r="25" spans="1:64" hidden="1">
      <c r="A25" s="270"/>
      <c r="B25" s="270"/>
      <c r="C25" s="249"/>
      <c r="D25" s="249"/>
      <c r="E25" s="249"/>
      <c r="F25" s="249"/>
      <c r="G25" s="249"/>
      <c r="H25" s="249"/>
      <c r="I25" s="249"/>
      <c r="J25" s="249"/>
      <c r="K25" s="249"/>
      <c r="L25" s="249"/>
      <c r="M25" s="249"/>
      <c r="N25" s="249"/>
      <c r="O25" s="249"/>
      <c r="P25" s="249"/>
      <c r="Q25" s="249"/>
      <c r="R25" s="249"/>
      <c r="S25" s="249"/>
      <c r="T25" s="249"/>
      <c r="U25" s="249"/>
      <c r="V25" s="249"/>
      <c r="W25" s="249"/>
      <c r="X25" s="249"/>
      <c r="Y25" s="249"/>
      <c r="Z25" s="249"/>
      <c r="AA25" s="249"/>
      <c r="AB25" s="249"/>
      <c r="AC25" s="249"/>
      <c r="AD25" s="249"/>
      <c r="AE25" s="249"/>
      <c r="AF25" s="249"/>
      <c r="AG25" s="249"/>
      <c r="AH25" s="249"/>
      <c r="AI25" s="249"/>
      <c r="AJ25" s="249"/>
      <c r="AK25" s="249"/>
      <c r="AL25" s="249"/>
      <c r="AM25" s="249"/>
      <c r="AN25" s="249"/>
      <c r="AO25" s="249"/>
      <c r="AP25" s="249"/>
      <c r="AQ25" s="249"/>
      <c r="AR25" s="249"/>
      <c r="AS25" s="249"/>
      <c r="AT25" s="249"/>
      <c r="AU25" s="249"/>
      <c r="AV25" s="249"/>
      <c r="AW25" s="249"/>
      <c r="AX25" s="249"/>
      <c r="AY25" s="249"/>
      <c r="AZ25" s="249"/>
      <c r="BA25" s="249"/>
      <c r="BB25" s="249"/>
      <c r="BC25" s="249"/>
      <c r="BD25" s="249"/>
      <c r="BE25" s="249"/>
      <c r="BF25" s="249"/>
      <c r="BG25" s="249"/>
      <c r="BK25" s="249"/>
      <c r="BL25" s="249"/>
    </row>
    <row r="26" spans="1:64" hidden="1">
      <c r="A26" s="270"/>
      <c r="B26" s="270"/>
      <c r="C26" s="249"/>
      <c r="D26" s="249"/>
      <c r="E26" s="249"/>
      <c r="F26" s="249"/>
      <c r="G26" s="249"/>
      <c r="H26" s="249"/>
      <c r="I26" s="249"/>
      <c r="J26" s="249"/>
      <c r="K26" s="249"/>
      <c r="L26" s="249"/>
      <c r="M26" s="249"/>
      <c r="N26" s="249"/>
      <c r="O26" s="249"/>
      <c r="P26" s="249"/>
      <c r="Q26" s="249"/>
      <c r="R26" s="249"/>
      <c r="S26" s="249"/>
      <c r="T26" s="249"/>
      <c r="U26" s="249"/>
      <c r="V26" s="249"/>
      <c r="W26" s="249"/>
      <c r="X26" s="249"/>
      <c r="Y26" s="249"/>
      <c r="Z26" s="249"/>
      <c r="AA26" s="249"/>
      <c r="AB26" s="249"/>
      <c r="AC26" s="249"/>
      <c r="AD26" s="249"/>
      <c r="AE26" s="249"/>
      <c r="AF26" s="249"/>
      <c r="AG26" s="249"/>
      <c r="AH26" s="249"/>
      <c r="AI26" s="249"/>
      <c r="AJ26" s="249"/>
      <c r="AK26" s="249"/>
      <c r="AL26" s="249"/>
      <c r="AM26" s="249"/>
      <c r="AN26" s="249"/>
      <c r="AO26" s="249"/>
      <c r="AP26" s="249"/>
      <c r="AQ26" s="249"/>
      <c r="AR26" s="249"/>
      <c r="AS26" s="249"/>
      <c r="AT26" s="249"/>
      <c r="AU26" s="249"/>
      <c r="AV26" s="249"/>
      <c r="AW26" s="249"/>
      <c r="AX26" s="249"/>
      <c r="AY26" s="249"/>
      <c r="AZ26" s="249"/>
      <c r="BA26" s="249"/>
      <c r="BB26" s="249"/>
      <c r="BC26" s="249"/>
      <c r="BD26" s="249"/>
      <c r="BE26" s="249"/>
      <c r="BF26" s="249"/>
      <c r="BG26" s="249"/>
      <c r="BK26" s="249"/>
      <c r="BL26" s="249"/>
    </row>
    <row r="27" spans="1:64" hidden="1">
      <c r="A27" s="270"/>
      <c r="B27" s="270"/>
      <c r="C27" s="249"/>
      <c r="D27" s="249"/>
      <c r="E27" s="249"/>
      <c r="F27" s="249"/>
      <c r="G27" s="249"/>
      <c r="H27" s="249"/>
      <c r="I27" s="249"/>
      <c r="J27" s="249"/>
      <c r="K27" s="249"/>
      <c r="L27" s="249"/>
      <c r="M27" s="249"/>
      <c r="N27" s="249"/>
      <c r="O27" s="249"/>
      <c r="P27" s="249"/>
      <c r="Q27" s="249"/>
      <c r="R27" s="249"/>
      <c r="S27" s="249"/>
      <c r="T27" s="249"/>
      <c r="U27" s="249"/>
      <c r="V27" s="249"/>
      <c r="W27" s="249"/>
      <c r="X27" s="249"/>
      <c r="Y27" s="249"/>
      <c r="Z27" s="249"/>
      <c r="AA27" s="249"/>
      <c r="AB27" s="249"/>
      <c r="AC27" s="249"/>
      <c r="AD27" s="249"/>
      <c r="AE27" s="249"/>
      <c r="AF27" s="249"/>
      <c r="AG27" s="249"/>
      <c r="AH27" s="249"/>
      <c r="AI27" s="249"/>
      <c r="AJ27" s="249"/>
      <c r="AK27" s="249"/>
      <c r="AL27" s="249"/>
      <c r="AM27" s="249"/>
      <c r="AN27" s="249"/>
      <c r="AO27" s="249"/>
      <c r="AP27" s="249"/>
      <c r="AQ27" s="249"/>
      <c r="AR27" s="249"/>
      <c r="AS27" s="249"/>
      <c r="AT27" s="249"/>
      <c r="AU27" s="249"/>
      <c r="AV27" s="249"/>
      <c r="AW27" s="249"/>
      <c r="AX27" s="249"/>
      <c r="AY27" s="249"/>
      <c r="AZ27" s="249"/>
      <c r="BA27" s="249"/>
      <c r="BB27" s="249"/>
      <c r="BC27" s="249"/>
      <c r="BD27" s="249"/>
      <c r="BE27" s="249"/>
      <c r="BF27" s="249"/>
      <c r="BG27" s="249"/>
      <c r="BK27" s="249"/>
      <c r="BL27" s="249"/>
    </row>
    <row r="28" spans="1:64" hidden="1">
      <c r="A28" s="270"/>
      <c r="B28" s="270"/>
      <c r="C28" s="249"/>
      <c r="D28" s="249"/>
      <c r="E28" s="249"/>
      <c r="F28" s="249"/>
      <c r="G28" s="249"/>
      <c r="H28" s="249"/>
      <c r="I28" s="249"/>
      <c r="J28" s="249"/>
      <c r="K28" s="249"/>
      <c r="L28" s="249"/>
      <c r="M28" s="249"/>
      <c r="N28" s="249"/>
      <c r="O28" s="249"/>
      <c r="P28" s="249"/>
      <c r="Q28" s="249"/>
      <c r="R28" s="249"/>
      <c r="S28" s="249"/>
      <c r="T28" s="249"/>
      <c r="U28" s="249"/>
      <c r="V28" s="249"/>
      <c r="W28" s="249"/>
      <c r="X28" s="249"/>
      <c r="Y28" s="249"/>
      <c r="Z28" s="249"/>
      <c r="AA28" s="249"/>
      <c r="AB28" s="249"/>
      <c r="AC28" s="249"/>
      <c r="AD28" s="249"/>
      <c r="AE28" s="249"/>
      <c r="AF28" s="249"/>
      <c r="AG28" s="249"/>
      <c r="AH28" s="249"/>
      <c r="AI28" s="249"/>
      <c r="AJ28" s="249"/>
      <c r="AK28" s="249"/>
      <c r="AL28" s="249"/>
      <c r="AM28" s="249"/>
      <c r="AN28" s="249"/>
      <c r="AO28" s="249"/>
      <c r="AP28" s="249"/>
      <c r="AQ28" s="249"/>
      <c r="AR28" s="249"/>
      <c r="AS28" s="249"/>
      <c r="AT28" s="249"/>
      <c r="AU28" s="249"/>
      <c r="AV28" s="249"/>
      <c r="AW28" s="249"/>
      <c r="AX28" s="249"/>
      <c r="AY28" s="249"/>
      <c r="AZ28" s="249"/>
      <c r="BA28" s="249"/>
      <c r="BB28" s="249"/>
      <c r="BC28" s="249"/>
      <c r="BD28" s="249"/>
      <c r="BE28" s="249"/>
      <c r="BF28" s="249"/>
      <c r="BG28" s="249"/>
      <c r="BK28" s="249"/>
      <c r="BL28" s="249"/>
    </row>
    <row r="29" spans="1:64" hidden="1">
      <c r="A29" s="270"/>
      <c r="B29" s="270"/>
      <c r="C29" s="249"/>
      <c r="D29" s="249"/>
      <c r="E29" s="249"/>
      <c r="F29" s="249"/>
      <c r="G29" s="249"/>
      <c r="H29" s="249"/>
      <c r="I29" s="249"/>
      <c r="J29" s="249"/>
      <c r="K29" s="249"/>
      <c r="L29" s="249"/>
      <c r="M29" s="249"/>
      <c r="N29" s="249"/>
      <c r="O29" s="249"/>
      <c r="P29" s="249"/>
      <c r="Q29" s="249"/>
      <c r="R29" s="249"/>
      <c r="S29" s="249"/>
      <c r="T29" s="249"/>
      <c r="U29" s="249"/>
      <c r="V29" s="249"/>
      <c r="W29" s="249"/>
      <c r="X29" s="249"/>
      <c r="Y29" s="249"/>
      <c r="Z29" s="249"/>
      <c r="AA29" s="249"/>
      <c r="AB29" s="249"/>
      <c r="AC29" s="249"/>
      <c r="AD29" s="249"/>
      <c r="AE29" s="249"/>
      <c r="AF29" s="249"/>
      <c r="AG29" s="249"/>
      <c r="AH29" s="249"/>
      <c r="AI29" s="249"/>
      <c r="AJ29" s="249"/>
      <c r="AK29" s="249"/>
      <c r="AL29" s="249"/>
      <c r="AM29" s="249"/>
      <c r="AN29" s="249"/>
      <c r="AO29" s="249"/>
      <c r="AP29" s="249"/>
      <c r="AQ29" s="249"/>
      <c r="AR29" s="249"/>
      <c r="AS29" s="249"/>
      <c r="AT29" s="249"/>
      <c r="AU29" s="249"/>
      <c r="AV29" s="249"/>
      <c r="AW29" s="249"/>
      <c r="AX29" s="249"/>
      <c r="AY29" s="249"/>
      <c r="AZ29" s="249"/>
      <c r="BA29" s="249"/>
      <c r="BB29" s="249"/>
      <c r="BC29" s="249"/>
      <c r="BD29" s="249"/>
      <c r="BE29" s="249"/>
      <c r="BF29" s="249"/>
      <c r="BG29" s="249"/>
      <c r="BK29" s="249"/>
      <c r="BL29" s="249"/>
    </row>
    <row r="30" spans="1:64" hidden="1">
      <c r="A30" s="270"/>
      <c r="B30" s="270"/>
      <c r="C30" s="249"/>
      <c r="D30" s="249"/>
      <c r="E30" s="249"/>
      <c r="F30" s="249"/>
      <c r="G30" s="249"/>
      <c r="H30" s="249"/>
      <c r="I30" s="249"/>
      <c r="J30" s="249"/>
      <c r="K30" s="249"/>
      <c r="L30" s="249"/>
      <c r="M30" s="249"/>
      <c r="N30" s="249"/>
      <c r="O30" s="249"/>
      <c r="P30" s="249"/>
      <c r="Q30" s="249"/>
      <c r="R30" s="249"/>
      <c r="S30" s="249"/>
      <c r="T30" s="249"/>
      <c r="U30" s="249"/>
      <c r="V30" s="249"/>
      <c r="W30" s="249"/>
      <c r="X30" s="249"/>
      <c r="Y30" s="249"/>
      <c r="Z30" s="249"/>
      <c r="AA30" s="249"/>
      <c r="AB30" s="249"/>
      <c r="AC30" s="249"/>
      <c r="AD30" s="249"/>
      <c r="AE30" s="249"/>
      <c r="AF30" s="249"/>
      <c r="AG30" s="249"/>
      <c r="AH30" s="249"/>
      <c r="AI30" s="249"/>
      <c r="AJ30" s="249"/>
      <c r="AK30" s="249"/>
      <c r="AL30" s="249"/>
      <c r="AM30" s="249"/>
      <c r="AN30" s="249"/>
      <c r="AO30" s="249"/>
      <c r="AP30" s="249"/>
      <c r="AQ30" s="249"/>
      <c r="AR30" s="249"/>
      <c r="AS30" s="249"/>
      <c r="AT30" s="249"/>
      <c r="AU30" s="249"/>
      <c r="AV30" s="249"/>
      <c r="AW30" s="249"/>
      <c r="AX30" s="249"/>
      <c r="AY30" s="249"/>
      <c r="AZ30" s="249"/>
      <c r="BA30" s="249"/>
      <c r="BB30" s="249"/>
      <c r="BC30" s="249"/>
      <c r="BD30" s="249"/>
      <c r="BE30" s="249"/>
      <c r="BF30" s="249"/>
      <c r="BG30" s="249"/>
      <c r="BK30" s="249"/>
      <c r="BL30" s="249"/>
    </row>
    <row r="31" spans="1:64" hidden="1">
      <c r="A31" s="270"/>
      <c r="B31" s="270"/>
      <c r="C31" s="249"/>
      <c r="D31" s="249"/>
      <c r="E31" s="249"/>
      <c r="F31" s="249"/>
      <c r="G31" s="249"/>
      <c r="H31" s="249"/>
      <c r="I31" s="249"/>
      <c r="J31" s="249"/>
      <c r="K31" s="249"/>
      <c r="L31" s="249"/>
      <c r="M31" s="249"/>
      <c r="N31" s="249"/>
      <c r="O31" s="249"/>
      <c r="P31" s="249"/>
      <c r="Q31" s="249"/>
      <c r="R31" s="249"/>
      <c r="S31" s="249"/>
      <c r="T31" s="249"/>
      <c r="U31" s="249"/>
      <c r="V31" s="249"/>
      <c r="W31" s="249"/>
      <c r="X31" s="249"/>
      <c r="Y31" s="249"/>
      <c r="Z31" s="249"/>
      <c r="AA31" s="249"/>
      <c r="AB31" s="249"/>
      <c r="AC31" s="249"/>
      <c r="AD31" s="249"/>
      <c r="AE31" s="249"/>
      <c r="AF31" s="249"/>
      <c r="AG31" s="249"/>
      <c r="AH31" s="249"/>
      <c r="AI31" s="249"/>
      <c r="AJ31" s="249"/>
      <c r="AK31" s="249"/>
      <c r="AL31" s="249"/>
      <c r="AM31" s="249"/>
      <c r="AN31" s="249"/>
      <c r="AO31" s="249"/>
      <c r="AP31" s="249"/>
      <c r="AQ31" s="249"/>
      <c r="AR31" s="249"/>
      <c r="AS31" s="249"/>
      <c r="AT31" s="249"/>
      <c r="AU31" s="249"/>
      <c r="AV31" s="249"/>
      <c r="AW31" s="249"/>
      <c r="AX31" s="249"/>
      <c r="AY31" s="249"/>
      <c r="AZ31" s="249"/>
      <c r="BA31" s="249"/>
      <c r="BB31" s="249"/>
      <c r="BC31" s="249"/>
      <c r="BD31" s="249"/>
      <c r="BE31" s="249"/>
      <c r="BF31" s="249"/>
      <c r="BG31" s="249"/>
      <c r="BK31" s="249"/>
      <c r="BL31" s="249"/>
    </row>
    <row r="32" spans="1:64" hidden="1">
      <c r="A32" s="270"/>
      <c r="B32" s="270"/>
      <c r="C32" s="249"/>
      <c r="D32" s="249"/>
      <c r="E32" s="249"/>
      <c r="F32" s="249"/>
      <c r="G32" s="249"/>
      <c r="H32" s="249"/>
      <c r="I32" s="249"/>
      <c r="J32" s="249"/>
      <c r="K32" s="249"/>
      <c r="L32" s="249"/>
      <c r="M32" s="249"/>
      <c r="N32" s="249"/>
      <c r="O32" s="249"/>
      <c r="P32" s="249"/>
      <c r="Q32" s="249"/>
      <c r="R32" s="249"/>
      <c r="S32" s="249"/>
      <c r="T32" s="249"/>
      <c r="U32" s="249"/>
      <c r="V32" s="249"/>
      <c r="W32" s="249"/>
      <c r="X32" s="249"/>
      <c r="Y32" s="249"/>
      <c r="Z32" s="249"/>
      <c r="AA32" s="249"/>
      <c r="AB32" s="249"/>
      <c r="AC32" s="249"/>
      <c r="AD32" s="249"/>
      <c r="AE32" s="249"/>
      <c r="AF32" s="249"/>
      <c r="AG32" s="249"/>
      <c r="AH32" s="249"/>
      <c r="AI32" s="249"/>
      <c r="AJ32" s="249"/>
      <c r="AK32" s="249"/>
      <c r="AL32" s="249"/>
      <c r="AM32" s="249"/>
      <c r="AN32" s="249"/>
      <c r="AO32" s="249"/>
      <c r="AP32" s="249"/>
      <c r="AQ32" s="249"/>
      <c r="AR32" s="249"/>
      <c r="AS32" s="249"/>
      <c r="AT32" s="249"/>
      <c r="AU32" s="249"/>
      <c r="AV32" s="249"/>
      <c r="AW32" s="249"/>
      <c r="AX32" s="249"/>
      <c r="AY32" s="249"/>
      <c r="AZ32" s="249"/>
      <c r="BA32" s="249"/>
      <c r="BB32" s="249"/>
      <c r="BC32" s="249"/>
      <c r="BD32" s="249"/>
      <c r="BE32" s="249"/>
      <c r="BF32" s="249"/>
      <c r="BG32" s="249"/>
      <c r="BK32" s="249"/>
      <c r="BL32" s="249"/>
    </row>
    <row r="33" spans="1:64" hidden="1">
      <c r="A33" s="270"/>
      <c r="B33" s="270"/>
      <c r="C33" s="249"/>
      <c r="D33" s="249"/>
      <c r="E33" s="249"/>
      <c r="F33" s="249"/>
      <c r="G33" s="249"/>
      <c r="H33" s="249"/>
      <c r="I33" s="249"/>
      <c r="J33" s="249"/>
      <c r="K33" s="249"/>
      <c r="L33" s="249"/>
      <c r="M33" s="249"/>
      <c r="N33" s="249"/>
      <c r="O33" s="249"/>
      <c r="P33" s="249"/>
      <c r="Q33" s="249"/>
      <c r="R33" s="249"/>
      <c r="S33" s="249"/>
      <c r="T33" s="249"/>
      <c r="U33" s="249"/>
      <c r="V33" s="249"/>
      <c r="W33" s="249"/>
      <c r="X33" s="249"/>
      <c r="Y33" s="249"/>
      <c r="Z33" s="249"/>
      <c r="AA33" s="249"/>
      <c r="AB33" s="249"/>
      <c r="AC33" s="249"/>
      <c r="AD33" s="249"/>
      <c r="AE33" s="249"/>
      <c r="AF33" s="249"/>
      <c r="AG33" s="249"/>
      <c r="AH33" s="249"/>
      <c r="AI33" s="249"/>
      <c r="AJ33" s="249"/>
      <c r="AK33" s="249"/>
      <c r="AL33" s="249"/>
      <c r="AM33" s="249"/>
      <c r="AN33" s="249"/>
      <c r="AO33" s="249"/>
      <c r="AP33" s="249"/>
      <c r="AQ33" s="249"/>
      <c r="AR33" s="249"/>
      <c r="AS33" s="249"/>
      <c r="AT33" s="249"/>
      <c r="AU33" s="249"/>
      <c r="AV33" s="249"/>
      <c r="AW33" s="249"/>
      <c r="AX33" s="249"/>
      <c r="AY33" s="249"/>
      <c r="AZ33" s="249"/>
      <c r="BA33" s="249"/>
      <c r="BB33" s="249"/>
      <c r="BC33" s="249"/>
      <c r="BD33" s="249"/>
      <c r="BE33" s="249"/>
      <c r="BF33" s="249"/>
      <c r="BG33" s="249"/>
      <c r="BK33" s="249"/>
      <c r="BL33" s="249"/>
    </row>
    <row r="34" spans="1:64" hidden="1">
      <c r="A34" s="270"/>
      <c r="B34" s="270"/>
      <c r="C34" s="249"/>
      <c r="D34" s="249"/>
      <c r="E34" s="249"/>
      <c r="F34" s="249"/>
      <c r="G34" s="249"/>
      <c r="H34" s="249"/>
      <c r="I34" s="249"/>
      <c r="J34" s="249"/>
      <c r="K34" s="249"/>
      <c r="L34" s="249"/>
      <c r="M34" s="249"/>
      <c r="N34" s="249"/>
      <c r="O34" s="249"/>
      <c r="P34" s="249"/>
      <c r="Q34" s="249"/>
      <c r="R34" s="249"/>
      <c r="S34" s="249"/>
      <c r="T34" s="249"/>
      <c r="U34" s="249"/>
      <c r="V34" s="249"/>
      <c r="W34" s="249"/>
      <c r="X34" s="249"/>
      <c r="Y34" s="249"/>
      <c r="Z34" s="249"/>
      <c r="AA34" s="249"/>
      <c r="AB34" s="249"/>
      <c r="AC34" s="249"/>
      <c r="AD34" s="249"/>
      <c r="AE34" s="249"/>
      <c r="AF34" s="249"/>
      <c r="AG34" s="249"/>
      <c r="AH34" s="249"/>
      <c r="AI34" s="249"/>
      <c r="AJ34" s="249"/>
      <c r="AK34" s="249"/>
      <c r="AL34" s="249"/>
      <c r="AM34" s="249"/>
      <c r="AN34" s="249"/>
      <c r="AO34" s="249"/>
      <c r="AP34" s="249"/>
      <c r="AQ34" s="249"/>
      <c r="AR34" s="249"/>
      <c r="AS34" s="249"/>
      <c r="AT34" s="249"/>
      <c r="AU34" s="249"/>
      <c r="AV34" s="249"/>
      <c r="AW34" s="249"/>
      <c r="AX34" s="249"/>
      <c r="AY34" s="249"/>
      <c r="AZ34" s="249"/>
      <c r="BA34" s="249"/>
      <c r="BB34" s="249"/>
      <c r="BC34" s="249"/>
      <c r="BD34" s="249"/>
      <c r="BE34" s="249"/>
      <c r="BF34" s="249"/>
      <c r="BG34" s="249"/>
      <c r="BK34" s="249"/>
      <c r="BL34" s="249"/>
    </row>
    <row r="35" spans="1:64" hidden="1">
      <c r="A35" s="270"/>
      <c r="B35" s="270"/>
      <c r="C35" s="249"/>
      <c r="D35" s="249"/>
      <c r="E35" s="249"/>
      <c r="F35" s="249"/>
      <c r="G35" s="249"/>
      <c r="H35" s="249"/>
      <c r="I35" s="249"/>
      <c r="J35" s="249"/>
      <c r="K35" s="249"/>
      <c r="L35" s="249"/>
      <c r="M35" s="249"/>
      <c r="N35" s="249"/>
      <c r="O35" s="249"/>
      <c r="P35" s="249"/>
      <c r="Q35" s="249"/>
      <c r="R35" s="249"/>
      <c r="S35" s="249"/>
      <c r="T35" s="249"/>
      <c r="U35" s="249"/>
      <c r="V35" s="249"/>
      <c r="W35" s="249"/>
      <c r="X35" s="249"/>
      <c r="Y35" s="249"/>
      <c r="Z35" s="249"/>
      <c r="AA35" s="249"/>
      <c r="AB35" s="249"/>
      <c r="AC35" s="249"/>
      <c r="AD35" s="249"/>
      <c r="AE35" s="249"/>
      <c r="AF35" s="249"/>
      <c r="AG35" s="249"/>
      <c r="AH35" s="249"/>
      <c r="AI35" s="249"/>
      <c r="AJ35" s="249"/>
      <c r="AK35" s="249"/>
      <c r="AL35" s="249"/>
      <c r="AM35" s="249"/>
      <c r="AN35" s="249"/>
      <c r="AO35" s="249"/>
      <c r="AP35" s="249"/>
      <c r="AQ35" s="249"/>
      <c r="AR35" s="249"/>
      <c r="AS35" s="249"/>
      <c r="AT35" s="249"/>
      <c r="AU35" s="249"/>
      <c r="AV35" s="249"/>
      <c r="AW35" s="249"/>
      <c r="AX35" s="249"/>
      <c r="AY35" s="249"/>
      <c r="AZ35" s="249"/>
      <c r="BA35" s="249"/>
      <c r="BB35" s="249"/>
      <c r="BC35" s="249"/>
      <c r="BD35" s="249"/>
      <c r="BE35" s="249"/>
      <c r="BF35" s="249"/>
      <c r="BG35" s="249"/>
      <c r="BK35" s="249"/>
      <c r="BL35" s="249"/>
    </row>
    <row r="36" spans="1:64" hidden="1">
      <c r="A36" s="270"/>
      <c r="B36" s="270"/>
      <c r="C36" s="249"/>
      <c r="D36" s="249"/>
      <c r="E36" s="249"/>
      <c r="F36" s="249"/>
      <c r="G36" s="249"/>
      <c r="H36" s="249"/>
      <c r="I36" s="249"/>
      <c r="J36" s="249"/>
      <c r="K36" s="249"/>
      <c r="L36" s="249"/>
      <c r="M36" s="249"/>
      <c r="N36" s="249"/>
      <c r="O36" s="249"/>
      <c r="P36" s="249"/>
      <c r="Q36" s="249"/>
      <c r="R36" s="249"/>
      <c r="S36" s="249"/>
      <c r="T36" s="249"/>
      <c r="U36" s="249"/>
      <c r="V36" s="249"/>
      <c r="W36" s="249"/>
      <c r="X36" s="249"/>
      <c r="Y36" s="249"/>
      <c r="Z36" s="249"/>
      <c r="AA36" s="249"/>
      <c r="AB36" s="249"/>
      <c r="AC36" s="249"/>
      <c r="AD36" s="249"/>
      <c r="AE36" s="249"/>
      <c r="AF36" s="249"/>
      <c r="AG36" s="249"/>
      <c r="AH36" s="249"/>
      <c r="AI36" s="249"/>
      <c r="AJ36" s="249"/>
      <c r="AK36" s="249"/>
      <c r="AL36" s="249"/>
      <c r="AM36" s="249"/>
      <c r="AN36" s="249"/>
      <c r="AO36" s="249"/>
      <c r="AP36" s="249"/>
      <c r="AQ36" s="249"/>
      <c r="AR36" s="249"/>
      <c r="AS36" s="249"/>
      <c r="AT36" s="249"/>
      <c r="AU36" s="249"/>
      <c r="AV36" s="249"/>
      <c r="AW36" s="249"/>
      <c r="AX36" s="249"/>
      <c r="AY36" s="249"/>
      <c r="AZ36" s="249"/>
      <c r="BA36" s="249"/>
      <c r="BB36" s="249"/>
      <c r="BC36" s="249"/>
      <c r="BD36" s="249"/>
      <c r="BE36" s="249"/>
      <c r="BF36" s="249"/>
      <c r="BG36" s="249"/>
      <c r="BK36" s="249"/>
      <c r="BL36" s="249"/>
    </row>
    <row r="37" spans="1:64" hidden="1">
      <c r="A37" s="270"/>
      <c r="B37" s="270"/>
      <c r="C37" s="249"/>
      <c r="D37" s="249"/>
      <c r="E37" s="249"/>
      <c r="F37" s="249"/>
      <c r="G37" s="249"/>
      <c r="H37" s="249"/>
      <c r="I37" s="249"/>
      <c r="J37" s="249"/>
      <c r="K37" s="249"/>
      <c r="L37" s="249"/>
      <c r="M37" s="249"/>
      <c r="N37" s="249"/>
      <c r="O37" s="249"/>
      <c r="P37" s="249"/>
      <c r="Q37" s="249"/>
      <c r="R37" s="249"/>
      <c r="S37" s="249"/>
      <c r="T37" s="249"/>
      <c r="U37" s="249"/>
      <c r="V37" s="249"/>
      <c r="W37" s="249"/>
      <c r="X37" s="249"/>
      <c r="Y37" s="249"/>
      <c r="Z37" s="249"/>
      <c r="AA37" s="249"/>
      <c r="AB37" s="249"/>
      <c r="AC37" s="249"/>
      <c r="AD37" s="249"/>
      <c r="AE37" s="249"/>
      <c r="AF37" s="249"/>
      <c r="AG37" s="249"/>
      <c r="AH37" s="249"/>
      <c r="AI37" s="249"/>
      <c r="AJ37" s="249"/>
      <c r="AK37" s="249"/>
      <c r="AL37" s="249"/>
      <c r="AM37" s="249"/>
      <c r="AN37" s="249"/>
      <c r="AO37" s="249"/>
      <c r="AP37" s="249"/>
      <c r="AQ37" s="249"/>
      <c r="AR37" s="249"/>
      <c r="AS37" s="249"/>
      <c r="AT37" s="249"/>
      <c r="AU37" s="249"/>
      <c r="AV37" s="249"/>
      <c r="AW37" s="249"/>
      <c r="AX37" s="249"/>
      <c r="AY37" s="249"/>
      <c r="AZ37" s="249"/>
      <c r="BA37" s="249"/>
      <c r="BB37" s="249"/>
      <c r="BC37" s="249"/>
      <c r="BD37" s="249"/>
      <c r="BE37" s="249"/>
      <c r="BF37" s="249"/>
      <c r="BG37" s="249"/>
      <c r="BK37" s="249"/>
      <c r="BL37" s="249"/>
    </row>
    <row r="38" spans="1:64" hidden="1">
      <c r="A38" s="270"/>
      <c r="B38" s="270"/>
      <c r="C38" s="249"/>
      <c r="D38" s="249"/>
      <c r="E38" s="249"/>
      <c r="F38" s="249"/>
      <c r="G38" s="249"/>
      <c r="H38" s="249"/>
      <c r="I38" s="249"/>
      <c r="J38" s="249"/>
      <c r="K38" s="249"/>
      <c r="L38" s="249"/>
      <c r="M38" s="249"/>
      <c r="N38" s="249"/>
      <c r="O38" s="249"/>
      <c r="P38" s="249"/>
      <c r="Q38" s="249"/>
      <c r="R38" s="249"/>
      <c r="S38" s="249"/>
      <c r="T38" s="249"/>
      <c r="U38" s="249"/>
      <c r="V38" s="249"/>
      <c r="W38" s="249"/>
      <c r="X38" s="249"/>
      <c r="Y38" s="249"/>
      <c r="Z38" s="249"/>
      <c r="AA38" s="249"/>
      <c r="AB38" s="249"/>
      <c r="AC38" s="249"/>
      <c r="AD38" s="249"/>
      <c r="AE38" s="249"/>
      <c r="AF38" s="249"/>
      <c r="AG38" s="249"/>
      <c r="AH38" s="249"/>
      <c r="AI38" s="249"/>
      <c r="AJ38" s="249"/>
      <c r="AK38" s="249"/>
      <c r="AL38" s="249"/>
      <c r="AM38" s="249"/>
      <c r="AN38" s="249"/>
      <c r="AO38" s="249"/>
      <c r="AP38" s="249"/>
      <c r="AQ38" s="249"/>
      <c r="AR38" s="249"/>
      <c r="AS38" s="249"/>
      <c r="AT38" s="249"/>
      <c r="AU38" s="249"/>
      <c r="AV38" s="249"/>
      <c r="AW38" s="249"/>
      <c r="AX38" s="249"/>
      <c r="AY38" s="249"/>
      <c r="AZ38" s="249"/>
      <c r="BA38" s="249"/>
      <c r="BB38" s="249"/>
      <c r="BC38" s="249"/>
      <c r="BD38" s="249"/>
      <c r="BE38" s="249"/>
      <c r="BF38" s="249"/>
      <c r="BG38" s="249"/>
      <c r="BK38" s="249"/>
      <c r="BL38" s="249"/>
    </row>
    <row r="39" spans="1:64" hidden="1">
      <c r="A39" s="270"/>
      <c r="B39" s="270"/>
      <c r="C39" s="249"/>
      <c r="D39" s="249"/>
      <c r="E39" s="249"/>
      <c r="F39" s="249"/>
      <c r="G39" s="249"/>
      <c r="H39" s="249"/>
      <c r="I39" s="249"/>
      <c r="J39" s="249"/>
      <c r="K39" s="249"/>
      <c r="L39" s="249"/>
      <c r="M39" s="249"/>
      <c r="N39" s="249"/>
      <c r="O39" s="249"/>
      <c r="P39" s="249"/>
      <c r="Q39" s="249"/>
      <c r="R39" s="249"/>
      <c r="S39" s="249"/>
      <c r="T39" s="249"/>
      <c r="U39" s="249"/>
      <c r="V39" s="249"/>
      <c r="W39" s="249"/>
      <c r="X39" s="249"/>
      <c r="Y39" s="249"/>
      <c r="Z39" s="249"/>
      <c r="AA39" s="249"/>
      <c r="AB39" s="249"/>
      <c r="AC39" s="249"/>
      <c r="AD39" s="249"/>
      <c r="AE39" s="249"/>
      <c r="AF39" s="249"/>
      <c r="AG39" s="249"/>
      <c r="AH39" s="249"/>
      <c r="AI39" s="249"/>
      <c r="AJ39" s="249"/>
      <c r="AK39" s="249"/>
      <c r="AL39" s="249"/>
      <c r="AM39" s="249"/>
      <c r="AN39" s="249"/>
      <c r="AO39" s="249"/>
      <c r="AP39" s="249"/>
      <c r="AQ39" s="249"/>
      <c r="AR39" s="249"/>
      <c r="AS39" s="249"/>
      <c r="AT39" s="249"/>
      <c r="AU39" s="249"/>
      <c r="AV39" s="249"/>
      <c r="AW39" s="249"/>
      <c r="AX39" s="249"/>
      <c r="AY39" s="249"/>
      <c r="AZ39" s="249"/>
      <c r="BA39" s="249"/>
      <c r="BB39" s="249"/>
      <c r="BC39" s="249"/>
      <c r="BD39" s="249"/>
      <c r="BE39" s="249"/>
      <c r="BF39" s="249"/>
      <c r="BG39" s="249"/>
      <c r="BK39" s="249"/>
      <c r="BL39" s="249"/>
    </row>
    <row r="40" spans="1:64" hidden="1">
      <c r="A40" s="270"/>
      <c r="B40" s="270"/>
      <c r="C40" s="249"/>
      <c r="D40" s="249"/>
      <c r="E40" s="249"/>
      <c r="F40" s="249"/>
      <c r="G40" s="249"/>
      <c r="H40" s="249"/>
      <c r="I40" s="249"/>
      <c r="J40" s="249"/>
      <c r="K40" s="249"/>
      <c r="L40" s="249"/>
      <c r="M40" s="249"/>
      <c r="N40" s="249"/>
      <c r="O40" s="249"/>
      <c r="P40" s="249"/>
      <c r="Q40" s="249"/>
      <c r="R40" s="249"/>
      <c r="S40" s="249"/>
      <c r="T40" s="249"/>
      <c r="U40" s="249"/>
      <c r="V40" s="249"/>
      <c r="W40" s="249"/>
      <c r="X40" s="249"/>
      <c r="Y40" s="249"/>
      <c r="Z40" s="249"/>
      <c r="AA40" s="249"/>
      <c r="AB40" s="249"/>
      <c r="AC40" s="249"/>
      <c r="AD40" s="249"/>
      <c r="AE40" s="249"/>
      <c r="AF40" s="249"/>
      <c r="AG40" s="249"/>
      <c r="AH40" s="249"/>
      <c r="AI40" s="249"/>
      <c r="AJ40" s="249"/>
      <c r="AK40" s="249"/>
      <c r="AL40" s="249"/>
      <c r="AM40" s="249"/>
      <c r="AN40" s="249"/>
      <c r="AO40" s="249"/>
      <c r="AP40" s="249"/>
      <c r="AQ40" s="249"/>
      <c r="AR40" s="249"/>
      <c r="AS40" s="249"/>
      <c r="AT40" s="249"/>
      <c r="AU40" s="249"/>
      <c r="AV40" s="249"/>
      <c r="AW40" s="249"/>
      <c r="AX40" s="249"/>
      <c r="AY40" s="249"/>
      <c r="AZ40" s="249"/>
      <c r="BA40" s="249"/>
      <c r="BB40" s="249"/>
      <c r="BC40" s="249"/>
      <c r="BD40" s="249"/>
      <c r="BE40" s="249"/>
      <c r="BF40" s="249"/>
      <c r="BG40" s="249"/>
      <c r="BK40" s="249"/>
      <c r="BL40" s="249"/>
    </row>
    <row r="41" spans="1:64" hidden="1">
      <c r="A41" s="270"/>
      <c r="B41" s="270"/>
      <c r="C41" s="249"/>
      <c r="D41" s="249"/>
      <c r="E41" s="249"/>
      <c r="F41" s="249"/>
      <c r="G41" s="249"/>
      <c r="H41" s="249"/>
      <c r="I41" s="249"/>
      <c r="J41" s="249"/>
      <c r="K41" s="249"/>
      <c r="L41" s="249"/>
      <c r="M41" s="249"/>
      <c r="N41" s="249"/>
      <c r="O41" s="249"/>
      <c r="P41" s="249"/>
      <c r="Q41" s="249"/>
      <c r="R41" s="249"/>
      <c r="S41" s="249"/>
      <c r="T41" s="249"/>
      <c r="U41" s="249"/>
      <c r="V41" s="249"/>
      <c r="W41" s="249"/>
      <c r="X41" s="249"/>
      <c r="Y41" s="249"/>
      <c r="Z41" s="249"/>
      <c r="AA41" s="249"/>
      <c r="AB41" s="249"/>
      <c r="AC41" s="249"/>
      <c r="AD41" s="249"/>
      <c r="AE41" s="249"/>
      <c r="AF41" s="249"/>
      <c r="AG41" s="249"/>
      <c r="AH41" s="249"/>
      <c r="AI41" s="249"/>
      <c r="AJ41" s="249"/>
      <c r="AK41" s="249"/>
      <c r="AL41" s="249"/>
      <c r="AM41" s="249"/>
      <c r="AN41" s="249"/>
      <c r="AO41" s="249"/>
      <c r="AP41" s="249"/>
      <c r="AQ41" s="249"/>
      <c r="AR41" s="249"/>
      <c r="AS41" s="249"/>
      <c r="AT41" s="249"/>
      <c r="AU41" s="249"/>
      <c r="AV41" s="249"/>
      <c r="AW41" s="249"/>
      <c r="AX41" s="249"/>
      <c r="AY41" s="249"/>
      <c r="AZ41" s="249"/>
      <c r="BA41" s="249"/>
      <c r="BB41" s="249"/>
      <c r="BC41" s="249"/>
      <c r="BD41" s="249"/>
      <c r="BE41" s="249"/>
      <c r="BF41" s="249"/>
      <c r="BG41" s="249"/>
      <c r="BK41" s="249"/>
      <c r="BL41" s="249"/>
    </row>
    <row r="42" spans="1:64" hidden="1">
      <c r="A42" s="270"/>
      <c r="B42" s="270"/>
      <c r="C42" s="249"/>
      <c r="D42" s="249"/>
      <c r="E42" s="249"/>
      <c r="F42" s="249"/>
      <c r="G42" s="249"/>
      <c r="H42" s="249"/>
      <c r="I42" s="249"/>
      <c r="J42" s="249"/>
      <c r="K42" s="249"/>
      <c r="L42" s="249"/>
      <c r="M42" s="249"/>
      <c r="N42" s="249"/>
      <c r="O42" s="249"/>
      <c r="P42" s="249"/>
      <c r="Q42" s="249"/>
      <c r="R42" s="249"/>
      <c r="S42" s="249"/>
      <c r="T42" s="249"/>
      <c r="U42" s="249"/>
      <c r="V42" s="249"/>
      <c r="W42" s="249"/>
      <c r="X42" s="249"/>
      <c r="Y42" s="249"/>
      <c r="Z42" s="249"/>
      <c r="AA42" s="249"/>
      <c r="AB42" s="249"/>
      <c r="AC42" s="249"/>
      <c r="AD42" s="249"/>
      <c r="AE42" s="249"/>
      <c r="AF42" s="249"/>
      <c r="AG42" s="249"/>
      <c r="AH42" s="249"/>
      <c r="AI42" s="249"/>
      <c r="AJ42" s="249"/>
      <c r="AK42" s="249"/>
      <c r="AL42" s="249"/>
      <c r="AM42" s="249"/>
      <c r="AN42" s="249"/>
      <c r="AO42" s="249"/>
      <c r="AP42" s="249"/>
      <c r="AQ42" s="249"/>
      <c r="AR42" s="249"/>
      <c r="AS42" s="249"/>
      <c r="AT42" s="249"/>
      <c r="AU42" s="249"/>
      <c r="AV42" s="249"/>
      <c r="AW42" s="249"/>
      <c r="AX42" s="249"/>
      <c r="AY42" s="249"/>
      <c r="AZ42" s="249"/>
      <c r="BA42" s="249"/>
      <c r="BB42" s="249"/>
      <c r="BC42" s="249"/>
      <c r="BD42" s="249"/>
      <c r="BE42" s="249"/>
      <c r="BF42" s="249"/>
      <c r="BG42" s="249"/>
      <c r="BK42" s="249"/>
      <c r="BL42" s="249"/>
    </row>
    <row r="43" spans="1:64" hidden="1">
      <c r="A43" s="270"/>
      <c r="B43" s="270"/>
      <c r="C43" s="249"/>
      <c r="D43" s="249"/>
      <c r="E43" s="249"/>
      <c r="F43" s="249"/>
      <c r="G43" s="249"/>
      <c r="H43" s="249"/>
      <c r="I43" s="249"/>
      <c r="J43" s="249"/>
      <c r="K43" s="249"/>
      <c r="L43" s="249"/>
      <c r="M43" s="249"/>
      <c r="N43" s="249"/>
      <c r="O43" s="249"/>
      <c r="P43" s="249"/>
      <c r="Q43" s="249"/>
      <c r="R43" s="249"/>
      <c r="S43" s="249"/>
      <c r="T43" s="249"/>
      <c r="U43" s="249"/>
      <c r="V43" s="249"/>
      <c r="W43" s="249"/>
      <c r="X43" s="249"/>
      <c r="Y43" s="249"/>
      <c r="Z43" s="249"/>
      <c r="AA43" s="249"/>
      <c r="AB43" s="249"/>
      <c r="AC43" s="249"/>
      <c r="AD43" s="249"/>
      <c r="AE43" s="249"/>
      <c r="AF43" s="249"/>
      <c r="AG43" s="249"/>
      <c r="AH43" s="249"/>
      <c r="AI43" s="249"/>
      <c r="AJ43" s="249"/>
      <c r="AK43" s="249"/>
      <c r="AL43" s="249"/>
      <c r="AM43" s="249"/>
      <c r="AN43" s="249"/>
      <c r="AO43" s="249"/>
      <c r="AP43" s="249"/>
      <c r="AQ43" s="249"/>
      <c r="AR43" s="249"/>
      <c r="AS43" s="249"/>
      <c r="AT43" s="249"/>
      <c r="AU43" s="249"/>
      <c r="AV43" s="249"/>
      <c r="AW43" s="249"/>
      <c r="AX43" s="249"/>
      <c r="AY43" s="249"/>
      <c r="AZ43" s="249"/>
      <c r="BA43" s="249"/>
      <c r="BB43" s="249"/>
      <c r="BC43" s="249"/>
      <c r="BD43" s="249"/>
      <c r="BE43" s="249"/>
      <c r="BF43" s="249"/>
      <c r="BG43" s="249"/>
      <c r="BK43" s="249"/>
      <c r="BL43" s="249"/>
    </row>
    <row r="44" spans="1:64" hidden="1">
      <c r="A44" s="270"/>
      <c r="B44" s="270"/>
      <c r="C44" s="249"/>
      <c r="D44" s="249"/>
      <c r="E44" s="249"/>
      <c r="F44" s="249"/>
      <c r="G44" s="249"/>
      <c r="H44" s="249"/>
      <c r="I44" s="249"/>
      <c r="J44" s="249"/>
      <c r="K44" s="249"/>
      <c r="L44" s="249"/>
      <c r="M44" s="249"/>
      <c r="N44" s="249"/>
      <c r="O44" s="249"/>
      <c r="P44" s="249"/>
      <c r="Q44" s="249"/>
      <c r="R44" s="249"/>
      <c r="S44" s="249"/>
      <c r="T44" s="249"/>
      <c r="U44" s="249"/>
      <c r="V44" s="249"/>
      <c r="W44" s="249"/>
      <c r="X44" s="249"/>
      <c r="Y44" s="249"/>
      <c r="Z44" s="249"/>
      <c r="AA44" s="249"/>
      <c r="AB44" s="249"/>
      <c r="AC44" s="249"/>
      <c r="AD44" s="249"/>
      <c r="AE44" s="249"/>
      <c r="AF44" s="249"/>
      <c r="AG44" s="249"/>
      <c r="AH44" s="249"/>
      <c r="AI44" s="249"/>
      <c r="AJ44" s="249"/>
      <c r="AK44" s="249"/>
      <c r="AL44" s="249"/>
      <c r="AM44" s="249"/>
      <c r="AN44" s="249"/>
      <c r="AO44" s="249"/>
      <c r="AP44" s="249"/>
      <c r="AQ44" s="249"/>
      <c r="AR44" s="249"/>
      <c r="AS44" s="249"/>
      <c r="AT44" s="249"/>
      <c r="AU44" s="249"/>
      <c r="AV44" s="249"/>
      <c r="AW44" s="249"/>
      <c r="AX44" s="249"/>
      <c r="AY44" s="249"/>
      <c r="AZ44" s="249"/>
      <c r="BA44" s="249"/>
      <c r="BB44" s="249"/>
      <c r="BC44" s="249"/>
      <c r="BD44" s="249"/>
      <c r="BE44" s="249"/>
      <c r="BF44" s="249"/>
      <c r="BG44" s="249"/>
      <c r="BK44" s="249"/>
      <c r="BL44" s="249"/>
    </row>
    <row r="45" spans="1:64" hidden="1">
      <c r="A45" s="270"/>
      <c r="B45" s="270"/>
      <c r="C45" s="249"/>
      <c r="D45" s="249"/>
      <c r="E45" s="249"/>
      <c r="F45" s="249"/>
      <c r="G45" s="249"/>
      <c r="H45" s="249"/>
      <c r="I45" s="249"/>
      <c r="J45" s="249"/>
      <c r="K45" s="249"/>
      <c r="L45" s="249"/>
      <c r="M45" s="249"/>
      <c r="N45" s="249"/>
      <c r="O45" s="249"/>
      <c r="P45" s="249"/>
      <c r="Q45" s="249"/>
      <c r="R45" s="249"/>
      <c r="S45" s="249"/>
      <c r="T45" s="249"/>
      <c r="U45" s="249"/>
      <c r="V45" s="249"/>
      <c r="W45" s="249"/>
      <c r="X45" s="249"/>
      <c r="Y45" s="249"/>
      <c r="Z45" s="249"/>
      <c r="AA45" s="249"/>
      <c r="AB45" s="249"/>
      <c r="AC45" s="249"/>
      <c r="AD45" s="249"/>
      <c r="AE45" s="249"/>
      <c r="AF45" s="249"/>
      <c r="AG45" s="249"/>
      <c r="AH45" s="249"/>
      <c r="AI45" s="249"/>
      <c r="AJ45" s="249"/>
      <c r="AK45" s="249"/>
      <c r="AL45" s="249"/>
      <c r="AM45" s="249"/>
      <c r="AN45" s="249"/>
      <c r="AO45" s="249"/>
      <c r="AP45" s="249"/>
      <c r="AQ45" s="249"/>
      <c r="AR45" s="249"/>
      <c r="AS45" s="249"/>
      <c r="AT45" s="249"/>
      <c r="AU45" s="249"/>
      <c r="AV45" s="249"/>
      <c r="AW45" s="249"/>
      <c r="AX45" s="249"/>
      <c r="AY45" s="249"/>
      <c r="AZ45" s="249"/>
      <c r="BA45" s="249"/>
      <c r="BB45" s="249"/>
      <c r="BC45" s="249"/>
      <c r="BD45" s="249"/>
      <c r="BE45" s="249"/>
      <c r="BF45" s="249"/>
      <c r="BG45" s="249"/>
      <c r="BK45" s="249"/>
      <c r="BL45" s="249"/>
    </row>
    <row r="46" spans="1:64" hidden="1">
      <c r="A46" s="270"/>
      <c r="B46" s="270"/>
      <c r="C46" s="249"/>
      <c r="D46" s="249"/>
      <c r="E46" s="249"/>
      <c r="F46" s="249"/>
      <c r="G46" s="249"/>
      <c r="H46" s="249"/>
      <c r="I46" s="249"/>
      <c r="J46" s="249"/>
      <c r="K46" s="249"/>
      <c r="L46" s="249"/>
      <c r="M46" s="249"/>
      <c r="N46" s="249"/>
      <c r="O46" s="249"/>
      <c r="P46" s="249"/>
      <c r="Q46" s="249"/>
      <c r="R46" s="249"/>
      <c r="S46" s="249"/>
      <c r="T46" s="249"/>
      <c r="U46" s="249"/>
      <c r="V46" s="249"/>
      <c r="W46" s="249"/>
      <c r="X46" s="249"/>
      <c r="Y46" s="249"/>
      <c r="Z46" s="249"/>
      <c r="AA46" s="249"/>
      <c r="AB46" s="249"/>
      <c r="AC46" s="249"/>
      <c r="AD46" s="249"/>
      <c r="AE46" s="249"/>
      <c r="AF46" s="249"/>
      <c r="AG46" s="249"/>
      <c r="AH46" s="249"/>
      <c r="AI46" s="249"/>
      <c r="AJ46" s="249"/>
      <c r="AK46" s="249"/>
      <c r="AL46" s="249"/>
      <c r="AM46" s="249"/>
      <c r="AN46" s="249"/>
      <c r="AO46" s="249"/>
      <c r="AP46" s="249"/>
      <c r="AQ46" s="249"/>
      <c r="AR46" s="249"/>
      <c r="AS46" s="249"/>
      <c r="AT46" s="249"/>
      <c r="AU46" s="249"/>
      <c r="AV46" s="249"/>
      <c r="AW46" s="249"/>
      <c r="AX46" s="249"/>
      <c r="AY46" s="249"/>
      <c r="AZ46" s="249"/>
      <c r="BA46" s="249"/>
      <c r="BB46" s="249"/>
      <c r="BC46" s="249"/>
      <c r="BD46" s="249"/>
      <c r="BE46" s="249"/>
      <c r="BF46" s="249"/>
      <c r="BG46" s="249"/>
      <c r="BK46" s="249"/>
      <c r="BL46" s="249"/>
    </row>
    <row r="47" spans="1:64" hidden="1">
      <c r="A47" s="270"/>
      <c r="B47" s="270"/>
      <c r="C47" s="249"/>
      <c r="D47" s="249"/>
      <c r="E47" s="249"/>
      <c r="F47" s="249"/>
      <c r="G47" s="249"/>
      <c r="H47" s="249"/>
      <c r="I47" s="249"/>
      <c r="J47" s="249"/>
      <c r="K47" s="249"/>
      <c r="L47" s="249"/>
      <c r="M47" s="249"/>
      <c r="N47" s="249"/>
      <c r="O47" s="249"/>
      <c r="P47" s="249"/>
      <c r="Q47" s="249"/>
      <c r="R47" s="249"/>
      <c r="S47" s="249"/>
      <c r="T47" s="249"/>
      <c r="U47" s="249"/>
      <c r="V47" s="249"/>
      <c r="W47" s="249"/>
      <c r="X47" s="249"/>
      <c r="Y47" s="249"/>
      <c r="Z47" s="249"/>
      <c r="AA47" s="249"/>
      <c r="AB47" s="249"/>
      <c r="AC47" s="249"/>
      <c r="AD47" s="249"/>
      <c r="AE47" s="249"/>
      <c r="AF47" s="249"/>
      <c r="AG47" s="249"/>
      <c r="AH47" s="249"/>
      <c r="AI47" s="249"/>
      <c r="AJ47" s="249"/>
      <c r="AK47" s="249"/>
      <c r="AL47" s="249"/>
      <c r="AM47" s="249"/>
      <c r="AN47" s="249"/>
      <c r="AO47" s="249"/>
      <c r="AP47" s="249"/>
      <c r="AQ47" s="249"/>
      <c r="AR47" s="249"/>
      <c r="AS47" s="249"/>
      <c r="AT47" s="249"/>
      <c r="AU47" s="249"/>
      <c r="AV47" s="249"/>
      <c r="AW47" s="249"/>
      <c r="AX47" s="249"/>
      <c r="AY47" s="249"/>
      <c r="AZ47" s="249"/>
      <c r="BA47" s="249"/>
      <c r="BB47" s="249"/>
      <c r="BC47" s="249"/>
      <c r="BD47" s="249"/>
      <c r="BE47" s="249"/>
      <c r="BF47" s="249"/>
      <c r="BG47" s="249"/>
      <c r="BK47" s="249"/>
      <c r="BL47" s="249"/>
    </row>
    <row r="48" spans="1:64" hidden="1">
      <c r="A48" s="270"/>
      <c r="B48" s="270"/>
      <c r="C48" s="249"/>
      <c r="D48" s="249"/>
      <c r="E48" s="249"/>
      <c r="F48" s="249"/>
      <c r="G48" s="249"/>
      <c r="H48" s="249"/>
      <c r="I48" s="249"/>
      <c r="J48" s="249"/>
      <c r="K48" s="249"/>
      <c r="L48" s="249"/>
      <c r="M48" s="249"/>
      <c r="N48" s="249"/>
      <c r="O48" s="249"/>
      <c r="P48" s="249"/>
      <c r="Q48" s="249"/>
      <c r="R48" s="249"/>
      <c r="S48" s="249"/>
      <c r="T48" s="249"/>
      <c r="U48" s="249"/>
      <c r="V48" s="249"/>
      <c r="W48" s="249"/>
      <c r="X48" s="249"/>
      <c r="Y48" s="249"/>
      <c r="Z48" s="249"/>
      <c r="AA48" s="249"/>
      <c r="AB48" s="249"/>
      <c r="AC48" s="249"/>
      <c r="AD48" s="249"/>
      <c r="AE48" s="249"/>
      <c r="AF48" s="249"/>
      <c r="AG48" s="249"/>
      <c r="AH48" s="249"/>
      <c r="AI48" s="249"/>
      <c r="AJ48" s="249"/>
      <c r="AK48" s="249"/>
      <c r="AL48" s="249"/>
      <c r="AM48" s="249"/>
      <c r="AN48" s="249"/>
      <c r="AO48" s="249"/>
      <c r="AP48" s="249"/>
      <c r="AQ48" s="249"/>
      <c r="AR48" s="249"/>
      <c r="AS48" s="249"/>
      <c r="AT48" s="249"/>
      <c r="AU48" s="249"/>
      <c r="AV48" s="249"/>
      <c r="AW48" s="249"/>
      <c r="AX48" s="249"/>
      <c r="AY48" s="249"/>
      <c r="AZ48" s="249"/>
      <c r="BA48" s="249"/>
      <c r="BB48" s="249"/>
      <c r="BC48" s="249"/>
      <c r="BD48" s="249"/>
      <c r="BE48" s="249"/>
      <c r="BF48" s="249"/>
      <c r="BG48" s="249"/>
      <c r="BK48" s="249"/>
      <c r="BL48" s="249"/>
    </row>
    <row r="49" spans="1:64" hidden="1">
      <c r="A49" s="270"/>
      <c r="B49" s="270"/>
      <c r="C49" s="249"/>
      <c r="D49" s="249"/>
      <c r="E49" s="249"/>
      <c r="F49" s="249"/>
      <c r="G49" s="249"/>
      <c r="H49" s="249"/>
      <c r="I49" s="249"/>
      <c r="J49" s="249"/>
      <c r="K49" s="249"/>
      <c r="L49" s="249"/>
      <c r="M49" s="249"/>
      <c r="N49" s="249"/>
      <c r="O49" s="249"/>
      <c r="P49" s="249"/>
      <c r="Q49" s="249"/>
      <c r="R49" s="249"/>
      <c r="S49" s="249"/>
      <c r="T49" s="249"/>
      <c r="U49" s="249"/>
      <c r="V49" s="249"/>
      <c r="W49" s="249"/>
      <c r="X49" s="249"/>
      <c r="Y49" s="249"/>
      <c r="Z49" s="249"/>
      <c r="AA49" s="249"/>
      <c r="AB49" s="249"/>
      <c r="AC49" s="249"/>
      <c r="AD49" s="249"/>
      <c r="AE49" s="249"/>
      <c r="AF49" s="249"/>
      <c r="AG49" s="249"/>
      <c r="AH49" s="249"/>
      <c r="AI49" s="249"/>
      <c r="AJ49" s="249"/>
      <c r="AK49" s="249"/>
      <c r="AL49" s="249"/>
      <c r="AM49" s="249"/>
      <c r="AN49" s="249"/>
      <c r="AO49" s="249"/>
      <c r="AP49" s="249"/>
      <c r="AQ49" s="249"/>
      <c r="AR49" s="249"/>
      <c r="AS49" s="249"/>
      <c r="AT49" s="249"/>
      <c r="AU49" s="249"/>
      <c r="AV49" s="249"/>
      <c r="AW49" s="249"/>
      <c r="AX49" s="249"/>
      <c r="AY49" s="249"/>
      <c r="AZ49" s="249"/>
      <c r="BA49" s="249"/>
      <c r="BB49" s="249"/>
      <c r="BC49" s="249"/>
      <c r="BD49" s="249"/>
      <c r="BE49" s="249"/>
      <c r="BF49" s="249"/>
      <c r="BG49" s="249"/>
      <c r="BK49" s="249"/>
      <c r="BL49" s="249"/>
    </row>
    <row r="50" spans="1:64" hidden="1">
      <c r="A50" s="270"/>
      <c r="B50" s="270"/>
      <c r="C50" s="249"/>
      <c r="D50" s="249"/>
      <c r="E50" s="249"/>
      <c r="F50" s="249"/>
      <c r="G50" s="249"/>
      <c r="H50" s="249"/>
      <c r="I50" s="249"/>
      <c r="J50" s="249"/>
      <c r="K50" s="249"/>
      <c r="L50" s="249"/>
      <c r="M50" s="249"/>
      <c r="N50" s="249"/>
      <c r="O50" s="249"/>
      <c r="P50" s="249"/>
      <c r="Q50" s="249"/>
      <c r="R50" s="249"/>
      <c r="S50" s="249"/>
      <c r="T50" s="249"/>
      <c r="U50" s="249"/>
      <c r="V50" s="249"/>
      <c r="W50" s="249"/>
      <c r="X50" s="249"/>
      <c r="Y50" s="249"/>
      <c r="Z50" s="249"/>
      <c r="AA50" s="249"/>
      <c r="AB50" s="249"/>
      <c r="AC50" s="249"/>
      <c r="AD50" s="249"/>
      <c r="AE50" s="249"/>
      <c r="AF50" s="249"/>
      <c r="AG50" s="249"/>
      <c r="AH50" s="249"/>
      <c r="AI50" s="249"/>
      <c r="AJ50" s="249"/>
      <c r="AK50" s="249"/>
      <c r="AL50" s="249"/>
      <c r="AM50" s="249"/>
      <c r="AN50" s="249"/>
      <c r="AO50" s="249"/>
      <c r="AP50" s="249"/>
      <c r="AQ50" s="249"/>
      <c r="AR50" s="249"/>
      <c r="AS50" s="249"/>
      <c r="AT50" s="249"/>
      <c r="AU50" s="249"/>
      <c r="AV50" s="249"/>
      <c r="AW50" s="249"/>
      <c r="AX50" s="249"/>
      <c r="AY50" s="249"/>
      <c r="AZ50" s="249"/>
      <c r="BA50" s="249"/>
      <c r="BB50" s="249"/>
      <c r="BC50" s="249"/>
      <c r="BD50" s="249"/>
      <c r="BE50" s="249"/>
      <c r="BF50" s="249"/>
      <c r="BG50" s="249"/>
      <c r="BK50" s="249"/>
      <c r="BL50" s="249"/>
    </row>
    <row r="51" spans="1:64" hidden="1">
      <c r="A51" s="270"/>
      <c r="B51" s="270"/>
      <c r="C51" s="249"/>
      <c r="D51" s="249"/>
      <c r="E51" s="249"/>
      <c r="F51" s="249"/>
      <c r="G51" s="249"/>
      <c r="H51" s="249"/>
      <c r="I51" s="249"/>
      <c r="J51" s="249"/>
      <c r="K51" s="249"/>
      <c r="L51" s="249"/>
      <c r="M51" s="249"/>
      <c r="N51" s="249"/>
      <c r="O51" s="249"/>
      <c r="P51" s="249"/>
      <c r="Q51" s="249"/>
      <c r="R51" s="249"/>
      <c r="S51" s="249"/>
      <c r="T51" s="249"/>
      <c r="U51" s="249"/>
      <c r="V51" s="249"/>
      <c r="W51" s="249"/>
      <c r="X51" s="249"/>
      <c r="Y51" s="249"/>
      <c r="Z51" s="249"/>
      <c r="AA51" s="249"/>
      <c r="AB51" s="249"/>
      <c r="AC51" s="249"/>
      <c r="AD51" s="249"/>
      <c r="AE51" s="249"/>
      <c r="AF51" s="249"/>
      <c r="AG51" s="249"/>
      <c r="AH51" s="249"/>
      <c r="AI51" s="249"/>
      <c r="AJ51" s="249"/>
      <c r="AK51" s="249"/>
      <c r="AL51" s="249"/>
      <c r="AM51" s="249"/>
      <c r="AN51" s="249"/>
      <c r="AO51" s="249"/>
      <c r="AP51" s="249"/>
      <c r="AQ51" s="249"/>
      <c r="AR51" s="249"/>
      <c r="AS51" s="249"/>
      <c r="AT51" s="249"/>
      <c r="AU51" s="249"/>
      <c r="AV51" s="249"/>
      <c r="AW51" s="249"/>
      <c r="AX51" s="249"/>
      <c r="AY51" s="249"/>
      <c r="AZ51" s="249"/>
      <c r="BA51" s="249"/>
      <c r="BB51" s="249"/>
      <c r="BC51" s="249"/>
      <c r="BD51" s="249"/>
      <c r="BE51" s="249"/>
      <c r="BF51" s="249"/>
      <c r="BG51" s="249"/>
      <c r="BK51" s="249"/>
      <c r="BL51" s="249"/>
    </row>
    <row r="52" spans="1:64" hidden="1">
      <c r="A52" s="270"/>
      <c r="B52" s="270"/>
      <c r="C52" s="249"/>
      <c r="D52" s="249"/>
      <c r="E52" s="249"/>
      <c r="F52" s="249"/>
      <c r="G52" s="249"/>
      <c r="H52" s="249"/>
      <c r="I52" s="249"/>
      <c r="J52" s="249"/>
      <c r="K52" s="249"/>
      <c r="L52" s="249"/>
      <c r="M52" s="249"/>
      <c r="N52" s="249"/>
      <c r="O52" s="249"/>
      <c r="P52" s="249"/>
      <c r="Q52" s="249"/>
      <c r="R52" s="249"/>
      <c r="S52" s="249"/>
      <c r="T52" s="249"/>
      <c r="U52" s="249"/>
      <c r="V52" s="249"/>
      <c r="W52" s="249"/>
      <c r="X52" s="249"/>
      <c r="Y52" s="249"/>
      <c r="Z52" s="249"/>
      <c r="AA52" s="249"/>
      <c r="AB52" s="249"/>
      <c r="AC52" s="249"/>
      <c r="AD52" s="249"/>
      <c r="AE52" s="249"/>
      <c r="AF52" s="249"/>
      <c r="AG52" s="249"/>
      <c r="AH52" s="249"/>
      <c r="AI52" s="249"/>
      <c r="AJ52" s="249"/>
      <c r="AK52" s="249"/>
      <c r="AL52" s="249"/>
      <c r="AM52" s="249"/>
      <c r="AN52" s="249"/>
      <c r="AO52" s="249"/>
      <c r="AP52" s="249"/>
      <c r="AQ52" s="249"/>
      <c r="AR52" s="249"/>
      <c r="AS52" s="249"/>
      <c r="AT52" s="249"/>
      <c r="AU52" s="249"/>
      <c r="AV52" s="249"/>
      <c r="AW52" s="249"/>
      <c r="AX52" s="249"/>
      <c r="AY52" s="249"/>
      <c r="AZ52" s="249"/>
      <c r="BA52" s="249"/>
      <c r="BB52" s="249"/>
      <c r="BC52" s="249"/>
      <c r="BD52" s="249"/>
      <c r="BE52" s="249"/>
      <c r="BF52" s="249"/>
      <c r="BG52" s="249"/>
      <c r="BK52" s="249"/>
      <c r="BL52" s="249"/>
    </row>
    <row r="53" spans="1:64" hidden="1">
      <c r="A53" s="270"/>
      <c r="B53" s="270"/>
      <c r="C53" s="249"/>
      <c r="D53" s="249"/>
      <c r="E53" s="249"/>
      <c r="F53" s="249"/>
      <c r="G53" s="249"/>
      <c r="H53" s="249"/>
      <c r="I53" s="249"/>
      <c r="J53" s="249"/>
      <c r="K53" s="249"/>
      <c r="L53" s="249"/>
      <c r="M53" s="249"/>
      <c r="N53" s="249"/>
      <c r="O53" s="249"/>
      <c r="P53" s="249"/>
      <c r="Q53" s="249"/>
      <c r="R53" s="249"/>
      <c r="S53" s="249"/>
      <c r="T53" s="249"/>
      <c r="U53" s="249"/>
      <c r="V53" s="249"/>
      <c r="W53" s="249"/>
      <c r="X53" s="249"/>
      <c r="Y53" s="249"/>
      <c r="Z53" s="249"/>
      <c r="AA53" s="249"/>
      <c r="AB53" s="249"/>
      <c r="AC53" s="249"/>
      <c r="AD53" s="249"/>
      <c r="AE53" s="249"/>
      <c r="AF53" s="249"/>
      <c r="AG53" s="249"/>
      <c r="AH53" s="249"/>
      <c r="AI53" s="249"/>
      <c r="AJ53" s="249"/>
      <c r="AK53" s="249"/>
      <c r="AL53" s="249"/>
      <c r="AM53" s="249"/>
      <c r="AN53" s="249"/>
      <c r="AO53" s="249"/>
      <c r="AP53" s="249"/>
      <c r="AQ53" s="249"/>
      <c r="AR53" s="249"/>
      <c r="AS53" s="249"/>
      <c r="AT53" s="249"/>
      <c r="AU53" s="249"/>
      <c r="AV53" s="249"/>
      <c r="AW53" s="249"/>
      <c r="AX53" s="249"/>
      <c r="AY53" s="249"/>
      <c r="AZ53" s="249"/>
      <c r="BA53" s="249"/>
      <c r="BB53" s="249"/>
      <c r="BC53" s="249"/>
      <c r="BD53" s="249"/>
      <c r="BE53" s="249"/>
      <c r="BF53" s="249"/>
      <c r="BG53" s="249"/>
      <c r="BK53" s="249"/>
      <c r="BL53" s="249"/>
    </row>
    <row r="54" spans="1:64" hidden="1">
      <c r="A54" s="270"/>
      <c r="B54" s="270"/>
      <c r="C54" s="249"/>
      <c r="D54" s="249"/>
      <c r="E54" s="249"/>
      <c r="F54" s="249"/>
      <c r="G54" s="249"/>
      <c r="H54" s="249"/>
      <c r="I54" s="249"/>
      <c r="J54" s="249"/>
      <c r="K54" s="249"/>
      <c r="L54" s="249"/>
      <c r="M54" s="249"/>
      <c r="N54" s="249"/>
      <c r="O54" s="249"/>
      <c r="P54" s="249"/>
      <c r="Q54" s="249"/>
      <c r="R54" s="249"/>
      <c r="S54" s="249"/>
      <c r="T54" s="249"/>
      <c r="U54" s="249"/>
      <c r="V54" s="249"/>
      <c r="W54" s="249"/>
      <c r="X54" s="249"/>
      <c r="Y54" s="249"/>
      <c r="Z54" s="249"/>
      <c r="AA54" s="249"/>
      <c r="AB54" s="249"/>
      <c r="AC54" s="249"/>
      <c r="AD54" s="249"/>
      <c r="AE54" s="249"/>
      <c r="AF54" s="249"/>
      <c r="AG54" s="249"/>
      <c r="AH54" s="249"/>
      <c r="AI54" s="249"/>
      <c r="AJ54" s="249"/>
      <c r="AK54" s="249"/>
      <c r="AL54" s="249"/>
      <c r="AM54" s="249"/>
      <c r="AN54" s="249"/>
      <c r="AO54" s="249"/>
      <c r="AP54" s="249"/>
      <c r="AQ54" s="249"/>
      <c r="AR54" s="249"/>
      <c r="AS54" s="249"/>
      <c r="AT54" s="249"/>
      <c r="AU54" s="249"/>
      <c r="AV54" s="249"/>
      <c r="AW54" s="249"/>
      <c r="AX54" s="249"/>
      <c r="AY54" s="249"/>
      <c r="AZ54" s="249"/>
      <c r="BA54" s="249"/>
      <c r="BB54" s="249"/>
      <c r="BC54" s="249"/>
      <c r="BD54" s="249"/>
      <c r="BE54" s="249"/>
      <c r="BF54" s="249"/>
      <c r="BG54" s="249"/>
      <c r="BK54" s="249"/>
      <c r="BL54" s="249"/>
    </row>
    <row r="55" spans="1:64" hidden="1">
      <c r="A55" s="270"/>
      <c r="B55" s="270"/>
      <c r="C55" s="249"/>
      <c r="D55" s="249"/>
      <c r="E55" s="249"/>
      <c r="F55" s="249"/>
      <c r="G55" s="249"/>
      <c r="H55" s="249"/>
      <c r="I55" s="249"/>
      <c r="J55" s="249"/>
      <c r="K55" s="249"/>
      <c r="L55" s="249"/>
      <c r="M55" s="249"/>
      <c r="N55" s="249"/>
      <c r="O55" s="249"/>
      <c r="P55" s="249"/>
      <c r="Q55" s="249"/>
      <c r="R55" s="249"/>
      <c r="S55" s="249"/>
      <c r="T55" s="249"/>
      <c r="U55" s="249"/>
      <c r="V55" s="249"/>
      <c r="W55" s="249"/>
      <c r="X55" s="249"/>
      <c r="Y55" s="249"/>
      <c r="Z55" s="249"/>
      <c r="AA55" s="249"/>
      <c r="AB55" s="249"/>
      <c r="AC55" s="249"/>
      <c r="AD55" s="249"/>
      <c r="AE55" s="249"/>
      <c r="AF55" s="249"/>
      <c r="AG55" s="249"/>
      <c r="AH55" s="249"/>
      <c r="AI55" s="249"/>
      <c r="AJ55" s="249"/>
      <c r="AK55" s="249"/>
      <c r="AL55" s="249"/>
      <c r="AM55" s="249"/>
      <c r="AN55" s="249"/>
      <c r="AO55" s="249"/>
      <c r="AP55" s="249"/>
      <c r="AQ55" s="249"/>
      <c r="AR55" s="249"/>
      <c r="AS55" s="249"/>
      <c r="AT55" s="249"/>
      <c r="AU55" s="249"/>
      <c r="AV55" s="249"/>
      <c r="AW55" s="249"/>
      <c r="AX55" s="249"/>
      <c r="AY55" s="249"/>
      <c r="AZ55" s="249"/>
      <c r="BA55" s="249"/>
      <c r="BB55" s="249"/>
      <c r="BC55" s="249"/>
      <c r="BD55" s="249"/>
      <c r="BE55" s="249"/>
      <c r="BF55" s="249"/>
      <c r="BG55" s="249"/>
      <c r="BK55" s="249"/>
      <c r="BL55" s="249"/>
    </row>
    <row r="56" spans="1:64" hidden="1">
      <c r="A56" s="270"/>
      <c r="B56" s="270"/>
      <c r="C56" s="249"/>
      <c r="D56" s="249"/>
      <c r="E56" s="249"/>
      <c r="F56" s="249"/>
      <c r="G56" s="249"/>
      <c r="H56" s="249"/>
      <c r="I56" s="249"/>
      <c r="J56" s="249"/>
      <c r="K56" s="249"/>
      <c r="L56" s="249"/>
      <c r="M56" s="249"/>
      <c r="N56" s="249"/>
      <c r="O56" s="249"/>
      <c r="P56" s="249"/>
      <c r="Q56" s="249"/>
      <c r="R56" s="249"/>
      <c r="S56" s="249"/>
      <c r="T56" s="249"/>
      <c r="U56" s="249"/>
      <c r="V56" s="249"/>
      <c r="W56" s="249"/>
      <c r="X56" s="249"/>
      <c r="Y56" s="249"/>
      <c r="Z56" s="249"/>
      <c r="AA56" s="249"/>
      <c r="AB56" s="249"/>
      <c r="AC56" s="249"/>
      <c r="AD56" s="249"/>
      <c r="AE56" s="249"/>
      <c r="AF56" s="249"/>
      <c r="AG56" s="249"/>
      <c r="AH56" s="249"/>
      <c r="AI56" s="249"/>
      <c r="AJ56" s="249"/>
      <c r="AK56" s="249"/>
      <c r="AL56" s="249"/>
      <c r="AM56" s="249"/>
      <c r="AN56" s="249"/>
      <c r="AO56" s="249"/>
      <c r="AP56" s="249"/>
      <c r="AQ56" s="249"/>
      <c r="AR56" s="249"/>
      <c r="AS56" s="249"/>
      <c r="AT56" s="249"/>
      <c r="AU56" s="249"/>
      <c r="AV56" s="249"/>
      <c r="AW56" s="249"/>
      <c r="AX56" s="249"/>
      <c r="AY56" s="249"/>
      <c r="AZ56" s="249"/>
      <c r="BA56" s="249"/>
      <c r="BB56" s="249"/>
      <c r="BC56" s="249"/>
      <c r="BD56" s="249"/>
      <c r="BE56" s="249"/>
      <c r="BF56" s="249"/>
      <c r="BG56" s="249"/>
      <c r="BK56" s="249"/>
      <c r="BL56" s="249"/>
    </row>
    <row r="57" spans="1:64" hidden="1">
      <c r="A57" s="270"/>
      <c r="B57" s="270"/>
      <c r="C57" s="249"/>
      <c r="D57" s="249"/>
      <c r="E57" s="249"/>
      <c r="F57" s="249"/>
      <c r="G57" s="249"/>
      <c r="H57" s="249"/>
      <c r="I57" s="249"/>
      <c r="J57" s="249"/>
      <c r="K57" s="249"/>
      <c r="L57" s="249"/>
      <c r="M57" s="249"/>
      <c r="N57" s="249"/>
      <c r="O57" s="249"/>
      <c r="P57" s="249"/>
      <c r="Q57" s="249"/>
      <c r="R57" s="249"/>
      <c r="S57" s="249"/>
      <c r="T57" s="249"/>
      <c r="U57" s="249"/>
      <c r="V57" s="249"/>
      <c r="W57" s="249"/>
      <c r="X57" s="249"/>
      <c r="Y57" s="249"/>
      <c r="Z57" s="249"/>
      <c r="AA57" s="249"/>
      <c r="AB57" s="249"/>
      <c r="AC57" s="249"/>
      <c r="AD57" s="249"/>
      <c r="AE57" s="249"/>
      <c r="AF57" s="249"/>
      <c r="AG57" s="249"/>
      <c r="AH57" s="249"/>
      <c r="AI57" s="249"/>
      <c r="AJ57" s="249"/>
      <c r="AK57" s="249"/>
      <c r="AL57" s="249"/>
      <c r="AM57" s="249"/>
      <c r="AN57" s="249"/>
      <c r="AO57" s="249"/>
      <c r="AP57" s="249"/>
      <c r="AQ57" s="249"/>
      <c r="AR57" s="249"/>
      <c r="AS57" s="249"/>
      <c r="AT57" s="249"/>
      <c r="AU57" s="249"/>
      <c r="AV57" s="249"/>
      <c r="AW57" s="249"/>
      <c r="AX57" s="249"/>
      <c r="AY57" s="249"/>
      <c r="AZ57" s="249"/>
      <c r="BA57" s="249"/>
      <c r="BB57" s="249"/>
      <c r="BC57" s="249"/>
      <c r="BD57" s="249"/>
      <c r="BE57" s="249"/>
      <c r="BF57" s="249"/>
      <c r="BG57" s="249"/>
      <c r="BK57" s="249"/>
      <c r="BL57" s="249"/>
    </row>
    <row r="58" spans="1:64" hidden="1">
      <c r="A58" s="270"/>
      <c r="B58" s="270"/>
      <c r="C58" s="249"/>
      <c r="D58" s="249"/>
      <c r="E58" s="249"/>
      <c r="F58" s="249"/>
      <c r="G58" s="249"/>
      <c r="H58" s="249"/>
      <c r="I58" s="249"/>
      <c r="J58" s="249"/>
      <c r="K58" s="249"/>
      <c r="L58" s="249"/>
      <c r="M58" s="249"/>
      <c r="N58" s="249"/>
      <c r="O58" s="249"/>
      <c r="P58" s="249"/>
      <c r="Q58" s="249"/>
      <c r="R58" s="249"/>
      <c r="S58" s="249"/>
      <c r="T58" s="249"/>
      <c r="U58" s="249"/>
      <c r="V58" s="249"/>
      <c r="W58" s="249"/>
      <c r="X58" s="249"/>
      <c r="Y58" s="249"/>
      <c r="Z58" s="249"/>
      <c r="AA58" s="249"/>
      <c r="AB58" s="249"/>
      <c r="AC58" s="249"/>
      <c r="AD58" s="249"/>
      <c r="AE58" s="249"/>
      <c r="AF58" s="249"/>
      <c r="AG58" s="249"/>
      <c r="AH58" s="249"/>
      <c r="AI58" s="249"/>
      <c r="AJ58" s="249"/>
      <c r="AK58" s="249"/>
      <c r="AL58" s="249"/>
      <c r="AM58" s="249"/>
      <c r="AN58" s="249"/>
      <c r="AO58" s="249"/>
      <c r="AP58" s="249"/>
      <c r="AQ58" s="249"/>
      <c r="AR58" s="249"/>
      <c r="AS58" s="249"/>
      <c r="AT58" s="249"/>
      <c r="AU58" s="249"/>
      <c r="AV58" s="249"/>
      <c r="AW58" s="249"/>
      <c r="AX58" s="249"/>
      <c r="AY58" s="249"/>
      <c r="AZ58" s="249"/>
      <c r="BA58" s="249"/>
      <c r="BB58" s="249"/>
      <c r="BC58" s="249"/>
      <c r="BD58" s="249"/>
      <c r="BE58" s="249"/>
      <c r="BF58" s="249"/>
      <c r="BG58" s="249"/>
      <c r="BK58" s="249"/>
      <c r="BL58" s="249"/>
    </row>
    <row r="59" spans="1:64" hidden="1">
      <c r="A59" s="270"/>
      <c r="B59" s="270"/>
      <c r="C59" s="249"/>
      <c r="D59" s="249"/>
      <c r="E59" s="249"/>
      <c r="F59" s="249"/>
      <c r="G59" s="249"/>
      <c r="H59" s="249"/>
      <c r="I59" s="249"/>
      <c r="J59" s="249"/>
      <c r="K59" s="249"/>
      <c r="L59" s="249"/>
      <c r="M59" s="249"/>
      <c r="N59" s="249"/>
      <c r="O59" s="249"/>
      <c r="P59" s="249"/>
      <c r="Q59" s="249"/>
      <c r="R59" s="249"/>
      <c r="S59" s="249"/>
      <c r="T59" s="249"/>
      <c r="U59" s="249"/>
      <c r="V59" s="249"/>
      <c r="W59" s="249"/>
      <c r="X59" s="249"/>
      <c r="Y59" s="249"/>
      <c r="Z59" s="249"/>
      <c r="AA59" s="249"/>
      <c r="AB59" s="249"/>
      <c r="AC59" s="249"/>
      <c r="AD59" s="249"/>
      <c r="AE59" s="249"/>
      <c r="AF59" s="249"/>
      <c r="AG59" s="249"/>
      <c r="AH59" s="249"/>
      <c r="AI59" s="249"/>
      <c r="AJ59" s="249"/>
      <c r="AK59" s="249"/>
      <c r="AL59" s="249"/>
      <c r="AM59" s="249"/>
      <c r="AN59" s="249"/>
      <c r="AO59" s="249"/>
      <c r="AP59" s="249"/>
      <c r="AQ59" s="249"/>
      <c r="AR59" s="249"/>
      <c r="AS59" s="249"/>
      <c r="AT59" s="249"/>
      <c r="AU59" s="249"/>
      <c r="AV59" s="249"/>
      <c r="AW59" s="249"/>
      <c r="AX59" s="249"/>
      <c r="AY59" s="249"/>
      <c r="AZ59" s="249"/>
      <c r="BA59" s="249"/>
      <c r="BB59" s="249"/>
      <c r="BC59" s="249"/>
      <c r="BD59" s="249"/>
      <c r="BE59" s="249"/>
      <c r="BF59" s="249"/>
      <c r="BG59" s="249"/>
      <c r="BK59" s="249"/>
      <c r="BL59" s="249"/>
    </row>
    <row r="60" spans="1:64" hidden="1">
      <c r="A60" s="270"/>
      <c r="B60" s="270"/>
      <c r="C60" s="249"/>
      <c r="D60" s="249"/>
      <c r="E60" s="249"/>
      <c r="F60" s="249"/>
      <c r="G60" s="249"/>
      <c r="H60" s="249"/>
      <c r="I60" s="249"/>
      <c r="J60" s="249"/>
      <c r="K60" s="249"/>
      <c r="L60" s="249"/>
      <c r="M60" s="249"/>
      <c r="N60" s="249"/>
      <c r="O60" s="249"/>
      <c r="P60" s="249"/>
      <c r="Q60" s="249"/>
      <c r="R60" s="249"/>
      <c r="S60" s="249"/>
      <c r="T60" s="249"/>
      <c r="U60" s="249"/>
      <c r="V60" s="249"/>
      <c r="W60" s="249"/>
      <c r="X60" s="249"/>
      <c r="Y60" s="249"/>
      <c r="Z60" s="249"/>
      <c r="AA60" s="249"/>
      <c r="AB60" s="249"/>
      <c r="AC60" s="249"/>
      <c r="AD60" s="249"/>
      <c r="AE60" s="249"/>
      <c r="AF60" s="249"/>
      <c r="AG60" s="249"/>
      <c r="AH60" s="249"/>
      <c r="AI60" s="249"/>
      <c r="AJ60" s="249"/>
      <c r="AK60" s="249"/>
      <c r="AL60" s="249"/>
      <c r="AM60" s="249"/>
      <c r="AN60" s="249"/>
      <c r="AO60" s="249"/>
      <c r="AP60" s="249"/>
      <c r="AQ60" s="249"/>
      <c r="AR60" s="249"/>
      <c r="AS60" s="249"/>
      <c r="AT60" s="249"/>
      <c r="AU60" s="249"/>
      <c r="AV60" s="249"/>
      <c r="AW60" s="249"/>
      <c r="AX60" s="249"/>
      <c r="AY60" s="249"/>
      <c r="AZ60" s="249"/>
      <c r="BA60" s="249"/>
      <c r="BB60" s="249"/>
      <c r="BC60" s="249"/>
      <c r="BD60" s="249"/>
      <c r="BE60" s="249"/>
      <c r="BF60" s="249"/>
      <c r="BG60" s="249"/>
      <c r="BK60" s="249"/>
      <c r="BL60" s="249"/>
    </row>
    <row r="61" spans="1:64" hidden="1">
      <c r="A61" s="270"/>
      <c r="B61" s="270"/>
      <c r="C61" s="249"/>
      <c r="D61" s="249"/>
      <c r="E61" s="249"/>
      <c r="F61" s="249"/>
      <c r="G61" s="249"/>
      <c r="H61" s="249"/>
      <c r="I61" s="249"/>
      <c r="J61" s="249"/>
      <c r="K61" s="249"/>
      <c r="L61" s="249"/>
      <c r="M61" s="249"/>
      <c r="N61" s="249"/>
      <c r="O61" s="249"/>
      <c r="P61" s="249"/>
      <c r="Q61" s="249"/>
      <c r="R61" s="249"/>
      <c r="S61" s="249"/>
      <c r="T61" s="249"/>
      <c r="U61" s="249"/>
      <c r="V61" s="249"/>
      <c r="W61" s="249"/>
      <c r="X61" s="249"/>
      <c r="Y61" s="249"/>
      <c r="Z61" s="249"/>
      <c r="AA61" s="249"/>
      <c r="AB61" s="249"/>
      <c r="AC61" s="249"/>
      <c r="AD61" s="249"/>
      <c r="AE61" s="249"/>
      <c r="AF61" s="249"/>
      <c r="AG61" s="249"/>
      <c r="AH61" s="249"/>
      <c r="AI61" s="249"/>
      <c r="AJ61" s="249"/>
      <c r="AK61" s="249"/>
      <c r="AL61" s="249"/>
      <c r="AM61" s="249"/>
      <c r="AN61" s="249"/>
      <c r="AO61" s="249"/>
      <c r="AP61" s="249"/>
      <c r="AQ61" s="249"/>
      <c r="AR61" s="249"/>
      <c r="AS61" s="249"/>
      <c r="AT61" s="249"/>
      <c r="AU61" s="249"/>
      <c r="AV61" s="249"/>
      <c r="AW61" s="249"/>
      <c r="AX61" s="249"/>
      <c r="AY61" s="249"/>
      <c r="AZ61" s="249"/>
      <c r="BA61" s="249"/>
      <c r="BB61" s="249"/>
      <c r="BC61" s="249"/>
      <c r="BD61" s="249"/>
      <c r="BE61" s="249"/>
      <c r="BF61" s="249"/>
      <c r="BG61" s="249"/>
      <c r="BK61" s="249"/>
      <c r="BL61" s="249"/>
    </row>
    <row r="62" spans="1:64" hidden="1">
      <c r="A62" s="270"/>
      <c r="B62" s="270"/>
      <c r="C62" s="249"/>
      <c r="D62" s="249"/>
      <c r="E62" s="249"/>
      <c r="F62" s="249"/>
      <c r="G62" s="249"/>
      <c r="H62" s="249"/>
      <c r="I62" s="249"/>
      <c r="J62" s="249"/>
      <c r="K62" s="249"/>
      <c r="L62" s="249"/>
      <c r="M62" s="249"/>
      <c r="N62" s="249"/>
      <c r="O62" s="249"/>
      <c r="P62" s="249"/>
      <c r="Q62" s="249"/>
      <c r="R62" s="249"/>
      <c r="S62" s="249"/>
      <c r="T62" s="249"/>
      <c r="U62" s="249"/>
      <c r="V62" s="249"/>
      <c r="W62" s="249"/>
      <c r="X62" s="249"/>
      <c r="Y62" s="249"/>
      <c r="Z62" s="249"/>
      <c r="AA62" s="249"/>
      <c r="AB62" s="249"/>
      <c r="AC62" s="249"/>
      <c r="AD62" s="249"/>
      <c r="AE62" s="249"/>
      <c r="AF62" s="249"/>
      <c r="AG62" s="249"/>
      <c r="AH62" s="249"/>
      <c r="AI62" s="249"/>
      <c r="AJ62" s="249"/>
      <c r="AK62" s="249"/>
      <c r="AL62" s="249"/>
      <c r="AM62" s="249"/>
      <c r="AN62" s="249"/>
      <c r="AO62" s="249"/>
      <c r="AP62" s="249"/>
      <c r="AQ62" s="249"/>
      <c r="AR62" s="249"/>
      <c r="AS62" s="249"/>
      <c r="AT62" s="249"/>
      <c r="AU62" s="249"/>
      <c r="AV62" s="249"/>
      <c r="AW62" s="249"/>
      <c r="AX62" s="249"/>
      <c r="AY62" s="249"/>
      <c r="AZ62" s="249"/>
      <c r="BA62" s="249"/>
      <c r="BB62" s="249"/>
      <c r="BC62" s="249"/>
      <c r="BD62" s="249"/>
      <c r="BE62" s="249"/>
      <c r="BF62" s="249"/>
      <c r="BG62" s="249"/>
      <c r="BK62" s="249"/>
      <c r="BL62" s="249"/>
    </row>
    <row r="63" spans="1:64" hidden="1">
      <c r="A63" s="270"/>
      <c r="B63" s="270"/>
      <c r="C63" s="249"/>
      <c r="D63" s="249"/>
      <c r="E63" s="249"/>
      <c r="F63" s="249"/>
      <c r="G63" s="249"/>
      <c r="H63" s="249"/>
      <c r="I63" s="249"/>
      <c r="J63" s="249"/>
      <c r="K63" s="249"/>
      <c r="L63" s="249"/>
      <c r="M63" s="249"/>
      <c r="N63" s="249"/>
      <c r="O63" s="249"/>
      <c r="P63" s="249"/>
      <c r="Q63" s="249"/>
      <c r="R63" s="249"/>
      <c r="S63" s="249"/>
      <c r="T63" s="249"/>
      <c r="U63" s="249"/>
      <c r="V63" s="249"/>
      <c r="W63" s="249"/>
      <c r="X63" s="249"/>
      <c r="Y63" s="249"/>
      <c r="Z63" s="249"/>
      <c r="AA63" s="249"/>
      <c r="AB63" s="249"/>
      <c r="AC63" s="249"/>
      <c r="AD63" s="249"/>
      <c r="AE63" s="249"/>
      <c r="AF63" s="249"/>
      <c r="AG63" s="249"/>
      <c r="AH63" s="249"/>
      <c r="AI63" s="249"/>
      <c r="AJ63" s="249"/>
      <c r="AK63" s="249"/>
      <c r="AL63" s="249"/>
      <c r="AM63" s="249"/>
      <c r="AN63" s="249"/>
      <c r="AO63" s="249"/>
      <c r="AP63" s="249"/>
      <c r="AQ63" s="249"/>
      <c r="AR63" s="249"/>
      <c r="AS63" s="249"/>
      <c r="AT63" s="249"/>
      <c r="AU63" s="249"/>
      <c r="AV63" s="249"/>
      <c r="AW63" s="249"/>
      <c r="AX63" s="249"/>
      <c r="AY63" s="249"/>
      <c r="AZ63" s="249"/>
      <c r="BA63" s="249"/>
      <c r="BB63" s="249"/>
      <c r="BC63" s="249"/>
      <c r="BD63" s="249"/>
      <c r="BE63" s="249"/>
      <c r="BF63" s="249"/>
      <c r="BG63" s="249"/>
      <c r="BK63" s="249"/>
      <c r="BL63" s="249"/>
    </row>
    <row r="64" spans="1:64" hidden="1">
      <c r="A64" s="270"/>
      <c r="B64" s="270"/>
      <c r="C64" s="249"/>
      <c r="D64" s="249"/>
      <c r="E64" s="249"/>
      <c r="F64" s="249"/>
      <c r="G64" s="249"/>
      <c r="H64" s="249"/>
      <c r="I64" s="249"/>
      <c r="J64" s="249"/>
      <c r="K64" s="249"/>
      <c r="L64" s="249"/>
      <c r="M64" s="249"/>
      <c r="N64" s="249"/>
      <c r="O64" s="249"/>
      <c r="P64" s="249"/>
      <c r="Q64" s="249"/>
      <c r="R64" s="249"/>
      <c r="S64" s="249"/>
      <c r="T64" s="249"/>
      <c r="U64" s="249"/>
      <c r="V64" s="249"/>
      <c r="W64" s="249"/>
      <c r="X64" s="249"/>
      <c r="Y64" s="249"/>
      <c r="Z64" s="249"/>
      <c r="AA64" s="249"/>
      <c r="AB64" s="249"/>
      <c r="AC64" s="249"/>
      <c r="AD64" s="249"/>
      <c r="AE64" s="249"/>
      <c r="AF64" s="249"/>
      <c r="AG64" s="249"/>
      <c r="AH64" s="249"/>
      <c r="AI64" s="249"/>
      <c r="AJ64" s="249"/>
      <c r="AK64" s="249"/>
      <c r="AL64" s="249"/>
      <c r="AM64" s="249"/>
      <c r="AN64" s="249"/>
      <c r="AO64" s="249"/>
      <c r="AP64" s="249"/>
      <c r="AQ64" s="249"/>
      <c r="AR64" s="249"/>
      <c r="AS64" s="249"/>
      <c r="AT64" s="249"/>
      <c r="AU64" s="249"/>
      <c r="AV64" s="249"/>
      <c r="AW64" s="249"/>
      <c r="AX64" s="249"/>
      <c r="AY64" s="249"/>
      <c r="AZ64" s="249"/>
      <c r="BA64" s="249"/>
      <c r="BB64" s="249"/>
      <c r="BC64" s="249"/>
      <c r="BD64" s="249"/>
      <c r="BE64" s="249"/>
      <c r="BF64" s="249"/>
      <c r="BG64" s="249"/>
      <c r="BK64" s="249"/>
      <c r="BL64" s="249"/>
    </row>
    <row r="65" spans="1:64" hidden="1">
      <c r="A65" s="270"/>
      <c r="B65" s="270"/>
      <c r="C65" s="249"/>
      <c r="D65" s="249"/>
      <c r="E65" s="249"/>
      <c r="F65" s="249"/>
      <c r="G65" s="249"/>
      <c r="H65" s="249"/>
      <c r="I65" s="249"/>
      <c r="J65" s="249"/>
      <c r="K65" s="249"/>
      <c r="L65" s="249"/>
      <c r="M65" s="249"/>
      <c r="N65" s="249"/>
      <c r="O65" s="249"/>
      <c r="P65" s="249"/>
      <c r="Q65" s="249"/>
      <c r="R65" s="249"/>
      <c r="S65" s="249"/>
      <c r="T65" s="249"/>
      <c r="U65" s="249"/>
      <c r="V65" s="249"/>
      <c r="W65" s="249"/>
      <c r="X65" s="249"/>
      <c r="Y65" s="249"/>
      <c r="Z65" s="249"/>
      <c r="AA65" s="249"/>
      <c r="AB65" s="249"/>
      <c r="AC65" s="249"/>
      <c r="AD65" s="249"/>
      <c r="AE65" s="249"/>
      <c r="AF65" s="249"/>
      <c r="AG65" s="249"/>
      <c r="AH65" s="249"/>
      <c r="AI65" s="249"/>
      <c r="AJ65" s="249"/>
      <c r="AK65" s="249"/>
      <c r="AL65" s="249"/>
      <c r="AM65" s="249"/>
      <c r="AN65" s="249"/>
      <c r="AO65" s="249"/>
      <c r="AP65" s="249"/>
      <c r="AQ65" s="249"/>
      <c r="AR65" s="249"/>
      <c r="AS65" s="249"/>
      <c r="AT65" s="249"/>
      <c r="AU65" s="249"/>
      <c r="AV65" s="249"/>
      <c r="AW65" s="249"/>
      <c r="AX65" s="249"/>
      <c r="AY65" s="249"/>
      <c r="AZ65" s="249"/>
      <c r="BA65" s="249"/>
      <c r="BB65" s="249"/>
      <c r="BC65" s="249"/>
      <c r="BD65" s="249"/>
      <c r="BE65" s="249"/>
      <c r="BF65" s="249"/>
      <c r="BG65" s="249"/>
      <c r="BK65" s="249"/>
      <c r="BL65" s="249"/>
    </row>
  </sheetData>
  <mergeCells count="5">
    <mergeCell ref="A11:B11"/>
    <mergeCell ref="A12:B12"/>
    <mergeCell ref="A13:B13"/>
    <mergeCell ref="A4:B4"/>
    <mergeCell ref="A10:B10"/>
  </mergeCells>
  <phoneticPr fontId="18"/>
  <pageMargins left="0.7" right="0.7" top="0.75" bottom="0.75" header="0.3" footer="0.3"/>
  <pageSetup paperSize="9" scale="24"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2BDFF-6781-4C37-8FCB-10E637637D29}">
  <sheetPr>
    <pageSetUpPr fitToPage="1"/>
  </sheetPr>
  <dimension ref="A1:BB17"/>
  <sheetViews>
    <sheetView showGridLines="0" workbookViewId="0">
      <pane xSplit="2" ySplit="4" topLeftCell="C5" activePane="bottomRight" state="frozen"/>
      <selection pane="topRight" activeCell="C1" sqref="C1"/>
      <selection pane="bottomLeft" activeCell="A5" sqref="A5"/>
      <selection pane="bottomRight" activeCell="C5" sqref="C5"/>
    </sheetView>
    <sheetView showGridLines="0" zoomScale="90" zoomScaleNormal="90" workbookViewId="1">
      <pane xSplit="2" ySplit="4" topLeftCell="C5" activePane="bottomRight" state="frozen"/>
      <selection pane="topRight"/>
      <selection pane="bottomLeft"/>
      <selection pane="bottomRight"/>
    </sheetView>
  </sheetViews>
  <sheetFormatPr defaultColWidth="11.44140625" defaultRowHeight="13.8" zeroHeight="1" outlineLevelRow="1" outlineLevelCol="1"/>
  <cols>
    <col min="1" max="1" width="30.77734375" style="249" customWidth="1"/>
    <col min="2" max="2" width="15.77734375" style="249" customWidth="1"/>
    <col min="3" max="22" width="10.77734375" style="249" hidden="1" customWidth="1" outlineLevel="1"/>
    <col min="23" max="23" width="10.77734375" style="249" hidden="1" customWidth="1" outlineLevel="1" collapsed="1"/>
    <col min="24" max="34" width="10.77734375" style="249" hidden="1" customWidth="1" outlineLevel="1"/>
    <col min="35" max="35" width="10.77734375" style="249" hidden="1" customWidth="1" outlineLevel="1" collapsed="1"/>
    <col min="36" max="38" width="10.77734375" style="249" hidden="1" customWidth="1" outlineLevel="1"/>
    <col min="39" max="39" width="10.77734375" style="249" customWidth="1" collapsed="1"/>
    <col min="40" max="47" width="10.77734375" style="249" customWidth="1"/>
    <col min="48" max="48" width="10.77734375" style="249" customWidth="1" collapsed="1"/>
    <col min="49" max="51" width="10.77734375" style="249" customWidth="1"/>
    <col min="52" max="52" width="10.77734375" style="249" customWidth="1" collapsed="1"/>
    <col min="53" max="54" width="10.77734375" style="249" customWidth="1"/>
    <col min="55" max="55" width="11.44140625" style="249"/>
    <col min="56" max="56" width="14.109375" style="249" bestFit="1" customWidth="1"/>
    <col min="57" max="57" width="14.44140625" style="249" bestFit="1" customWidth="1"/>
    <col min="58" max="16384" width="11.44140625" style="249"/>
  </cols>
  <sheetData>
    <row r="1" spans="1:54" ht="22.2" customHeight="1">
      <c r="A1" s="277" t="s">
        <v>301</v>
      </c>
      <c r="B1" s="277"/>
      <c r="C1" s="285"/>
      <c r="D1" s="285"/>
      <c r="E1" s="285"/>
      <c r="F1" s="285"/>
      <c r="H1" s="253"/>
      <c r="I1" s="253"/>
      <c r="J1" s="253"/>
      <c r="AP1" s="273"/>
    </row>
    <row r="2" spans="1:54" ht="15" customHeight="1">
      <c r="A2" s="246" t="s">
        <v>302</v>
      </c>
      <c r="B2" s="246"/>
      <c r="C2" s="286"/>
      <c r="D2" s="286"/>
      <c r="E2" s="286"/>
      <c r="F2" s="286"/>
      <c r="G2" s="286"/>
      <c r="H2" s="253"/>
      <c r="I2" s="253"/>
      <c r="J2" s="253"/>
    </row>
    <row r="3" spans="1:54" ht="15" customHeight="1">
      <c r="A3" s="218" t="s">
        <v>242</v>
      </c>
      <c r="B3" s="214"/>
      <c r="C3" s="212" t="s">
        <v>243</v>
      </c>
      <c r="D3" s="213"/>
      <c r="E3" s="213"/>
      <c r="F3" s="214"/>
      <c r="G3" s="215" t="s">
        <v>244</v>
      </c>
      <c r="H3" s="216"/>
      <c r="I3" s="216"/>
      <c r="J3" s="217"/>
      <c r="K3" s="212" t="s">
        <v>245</v>
      </c>
      <c r="L3" s="213"/>
      <c r="M3" s="213"/>
      <c r="N3" s="214"/>
      <c r="O3" s="215" t="s">
        <v>246</v>
      </c>
      <c r="P3" s="216"/>
      <c r="Q3" s="216"/>
      <c r="R3" s="217"/>
      <c r="S3" s="212" t="s">
        <v>247</v>
      </c>
      <c r="T3" s="213"/>
      <c r="U3" s="213"/>
      <c r="V3" s="214"/>
      <c r="W3" s="215" t="s">
        <v>248</v>
      </c>
      <c r="X3" s="216"/>
      <c r="Y3" s="216"/>
      <c r="Z3" s="217"/>
      <c r="AA3" s="212" t="s">
        <v>249</v>
      </c>
      <c r="AB3" s="213"/>
      <c r="AC3" s="213"/>
      <c r="AD3" s="214"/>
      <c r="AE3" s="215" t="s">
        <v>250</v>
      </c>
      <c r="AF3" s="216"/>
      <c r="AG3" s="216"/>
      <c r="AH3" s="217"/>
      <c r="AI3" s="212" t="s">
        <v>251</v>
      </c>
      <c r="AJ3" s="213"/>
      <c r="AK3" s="213"/>
      <c r="AL3" s="214"/>
      <c r="AM3" s="186" t="s">
        <v>252</v>
      </c>
      <c r="AN3" s="187"/>
      <c r="AO3" s="187"/>
      <c r="AP3" s="187"/>
      <c r="AQ3" s="212" t="s">
        <v>433</v>
      </c>
      <c r="AR3" s="213"/>
      <c r="AS3" s="213"/>
      <c r="AT3" s="214"/>
      <c r="AU3" s="186" t="s">
        <v>434</v>
      </c>
      <c r="AV3" s="187"/>
      <c r="AW3" s="187"/>
      <c r="AX3" s="187"/>
      <c r="AY3" s="212" t="s">
        <v>443</v>
      </c>
      <c r="AZ3" s="213"/>
      <c r="BA3" s="213"/>
      <c r="BB3" s="213"/>
    </row>
    <row r="4" spans="1:54" s="251" customFormat="1" ht="27" customHeight="1">
      <c r="A4" s="188" t="s">
        <v>207</v>
      </c>
      <c r="B4" s="189"/>
      <c r="C4" s="102" t="s">
        <v>253</v>
      </c>
      <c r="D4" s="102" t="s">
        <v>254</v>
      </c>
      <c r="E4" s="102" t="s">
        <v>255</v>
      </c>
      <c r="F4" s="102" t="s">
        <v>256</v>
      </c>
      <c r="G4" s="102" t="s">
        <v>253</v>
      </c>
      <c r="H4" s="102" t="s">
        <v>254</v>
      </c>
      <c r="I4" s="102" t="s">
        <v>255</v>
      </c>
      <c r="J4" s="102" t="s">
        <v>256</v>
      </c>
      <c r="K4" s="102" t="s">
        <v>253</v>
      </c>
      <c r="L4" s="102" t="s">
        <v>254</v>
      </c>
      <c r="M4" s="102" t="s">
        <v>255</v>
      </c>
      <c r="N4" s="102" t="s">
        <v>256</v>
      </c>
      <c r="O4" s="102" t="s">
        <v>253</v>
      </c>
      <c r="P4" s="102" t="s">
        <v>254</v>
      </c>
      <c r="Q4" s="102" t="s">
        <v>255</v>
      </c>
      <c r="R4" s="102" t="s">
        <v>256</v>
      </c>
      <c r="S4" s="102" t="s">
        <v>253</v>
      </c>
      <c r="T4" s="102" t="s">
        <v>254</v>
      </c>
      <c r="U4" s="102" t="s">
        <v>255</v>
      </c>
      <c r="V4" s="102" t="s">
        <v>256</v>
      </c>
      <c r="W4" s="102" t="s">
        <v>253</v>
      </c>
      <c r="X4" s="102" t="s">
        <v>254</v>
      </c>
      <c r="Y4" s="102" t="s">
        <v>255</v>
      </c>
      <c r="Z4" s="102" t="s">
        <v>256</v>
      </c>
      <c r="AA4" s="102" t="s">
        <v>253</v>
      </c>
      <c r="AB4" s="102" t="s">
        <v>254</v>
      </c>
      <c r="AC4" s="102" t="s">
        <v>255</v>
      </c>
      <c r="AD4" s="102" t="s">
        <v>256</v>
      </c>
      <c r="AE4" s="102" t="s">
        <v>253</v>
      </c>
      <c r="AF4" s="102" t="s">
        <v>254</v>
      </c>
      <c r="AG4" s="102" t="s">
        <v>255</v>
      </c>
      <c r="AH4" s="102" t="s">
        <v>256</v>
      </c>
      <c r="AI4" s="102" t="s">
        <v>253</v>
      </c>
      <c r="AJ4" s="102" t="s">
        <v>254</v>
      </c>
      <c r="AK4" s="102" t="s">
        <v>255</v>
      </c>
      <c r="AL4" s="102" t="s">
        <v>256</v>
      </c>
      <c r="AM4" s="102" t="s">
        <v>253</v>
      </c>
      <c r="AN4" s="102" t="s">
        <v>254</v>
      </c>
      <c r="AO4" s="102" t="s">
        <v>255</v>
      </c>
      <c r="AP4" s="102" t="s">
        <v>256</v>
      </c>
      <c r="AQ4" s="159" t="s">
        <v>253</v>
      </c>
      <c r="AR4" s="102" t="s">
        <v>254</v>
      </c>
      <c r="AS4" s="102" t="s">
        <v>255</v>
      </c>
      <c r="AT4" s="121" t="s">
        <v>256</v>
      </c>
      <c r="AU4" s="159" t="s">
        <v>253</v>
      </c>
      <c r="AV4" s="102" t="s">
        <v>254</v>
      </c>
      <c r="AW4" s="102" t="s">
        <v>255</v>
      </c>
      <c r="AX4" s="102" t="s">
        <v>256</v>
      </c>
      <c r="AY4" s="159" t="s">
        <v>253</v>
      </c>
      <c r="AZ4" s="102" t="s">
        <v>254</v>
      </c>
      <c r="BA4" s="102" t="s">
        <v>255</v>
      </c>
      <c r="BB4" s="102" t="s">
        <v>256</v>
      </c>
    </row>
    <row r="5" spans="1:54" ht="30" customHeight="1">
      <c r="A5" s="169" t="s">
        <v>214</v>
      </c>
      <c r="B5" s="170"/>
      <c r="C5" s="53">
        <v>730</v>
      </c>
      <c r="D5" s="54">
        <v>915</v>
      </c>
      <c r="E5" s="54">
        <v>1138</v>
      </c>
      <c r="F5" s="54">
        <v>1248</v>
      </c>
      <c r="G5" s="53">
        <v>1297</v>
      </c>
      <c r="H5" s="54">
        <v>1377</v>
      </c>
      <c r="I5" s="54">
        <v>1395</v>
      </c>
      <c r="J5" s="54">
        <v>2187</v>
      </c>
      <c r="K5" s="53">
        <v>1397</v>
      </c>
      <c r="L5" s="54">
        <v>1386</v>
      </c>
      <c r="M5" s="54">
        <v>1501</v>
      </c>
      <c r="N5" s="54">
        <v>1541</v>
      </c>
      <c r="O5" s="53">
        <v>1673</v>
      </c>
      <c r="P5" s="54">
        <v>1759</v>
      </c>
      <c r="Q5" s="54">
        <v>1795</v>
      </c>
      <c r="R5" s="54">
        <v>5197</v>
      </c>
      <c r="S5" s="53">
        <v>7341</v>
      </c>
      <c r="T5" s="54">
        <v>7565</v>
      </c>
      <c r="U5" s="54">
        <v>7573</v>
      </c>
      <c r="V5" s="54">
        <v>7763</v>
      </c>
      <c r="W5" s="53">
        <v>8221</v>
      </c>
      <c r="X5" s="54">
        <v>8499</v>
      </c>
      <c r="Y5" s="54">
        <v>8332</v>
      </c>
      <c r="Z5" s="54">
        <v>7848</v>
      </c>
      <c r="AA5" s="53">
        <v>7721</v>
      </c>
      <c r="AB5" s="54">
        <v>6891</v>
      </c>
      <c r="AC5" s="54">
        <v>7960</v>
      </c>
      <c r="AD5" s="54">
        <v>8700</v>
      </c>
      <c r="AE5" s="53">
        <v>9407</v>
      </c>
      <c r="AF5" s="54">
        <v>10298</v>
      </c>
      <c r="AG5" s="54">
        <v>11297</v>
      </c>
      <c r="AH5" s="54">
        <v>10068</v>
      </c>
      <c r="AI5" s="53">
        <v>12695</v>
      </c>
      <c r="AJ5" s="54">
        <v>15784</v>
      </c>
      <c r="AK5" s="54">
        <v>16691</v>
      </c>
      <c r="AL5" s="54">
        <v>16314</v>
      </c>
      <c r="AM5" s="57">
        <v>17486</v>
      </c>
      <c r="AN5" s="54">
        <v>22991</v>
      </c>
      <c r="AO5" s="54">
        <v>24238</v>
      </c>
      <c r="AP5" s="54">
        <v>23923</v>
      </c>
      <c r="AQ5" s="53">
        <v>25969</v>
      </c>
      <c r="AR5" s="54">
        <v>25608</v>
      </c>
      <c r="AS5" s="54">
        <v>26932.848935999999</v>
      </c>
      <c r="AT5" s="54">
        <v>26164.105846999999</v>
      </c>
      <c r="AU5" s="53">
        <v>24507.371947</v>
      </c>
      <c r="AV5" s="54">
        <v>25607.480650999998</v>
      </c>
      <c r="AW5" s="54">
        <v>26059.854340999998</v>
      </c>
      <c r="AX5" s="108">
        <v>25720.741806000005</v>
      </c>
      <c r="AY5" s="53">
        <v>25346.059440000001</v>
      </c>
      <c r="AZ5" s="54"/>
      <c r="BA5" s="54"/>
      <c r="BB5" s="108"/>
    </row>
    <row r="6" spans="1:54" ht="30" customHeight="1">
      <c r="A6" s="190"/>
      <c r="B6" s="191" t="s">
        <v>299</v>
      </c>
      <c r="C6" s="138" t="s">
        <v>283</v>
      </c>
      <c r="D6" s="144" t="s">
        <v>283</v>
      </c>
      <c r="E6" s="144" t="s">
        <v>283</v>
      </c>
      <c r="F6" s="144" t="s">
        <v>283</v>
      </c>
      <c r="G6" s="138" t="s">
        <v>283</v>
      </c>
      <c r="H6" s="144" t="s">
        <v>283</v>
      </c>
      <c r="I6" s="144" t="s">
        <v>283</v>
      </c>
      <c r="J6" s="144" t="s">
        <v>283</v>
      </c>
      <c r="K6" s="138" t="s">
        <v>283</v>
      </c>
      <c r="L6" s="144" t="s">
        <v>283</v>
      </c>
      <c r="M6" s="144" t="s">
        <v>283</v>
      </c>
      <c r="N6" s="144" t="s">
        <v>283</v>
      </c>
      <c r="O6" s="138" t="s">
        <v>283</v>
      </c>
      <c r="P6" s="144" t="s">
        <v>283</v>
      </c>
      <c r="Q6" s="144" t="s">
        <v>283</v>
      </c>
      <c r="R6" s="144">
        <v>1766</v>
      </c>
      <c r="S6" s="138">
        <v>2862</v>
      </c>
      <c r="T6" s="144">
        <v>2985</v>
      </c>
      <c r="U6" s="144">
        <v>2956</v>
      </c>
      <c r="V6" s="144">
        <v>2897</v>
      </c>
      <c r="W6" s="138">
        <v>3067</v>
      </c>
      <c r="X6" s="144">
        <v>8962</v>
      </c>
      <c r="Y6" s="144">
        <v>6113</v>
      </c>
      <c r="Z6" s="144">
        <v>5433</v>
      </c>
      <c r="AA6" s="138">
        <v>5925</v>
      </c>
      <c r="AB6" s="144">
        <v>5407</v>
      </c>
      <c r="AC6" s="144">
        <v>6349</v>
      </c>
      <c r="AD6" s="144">
        <v>6854</v>
      </c>
      <c r="AE6" s="138">
        <v>8038</v>
      </c>
      <c r="AF6" s="144">
        <v>8704</v>
      </c>
      <c r="AG6" s="144">
        <v>8817</v>
      </c>
      <c r="AH6" s="144">
        <v>7478</v>
      </c>
      <c r="AI6" s="138">
        <v>9953</v>
      </c>
      <c r="AJ6" s="144">
        <v>11799</v>
      </c>
      <c r="AK6" s="144">
        <v>11970</v>
      </c>
      <c r="AL6" s="144">
        <v>11295</v>
      </c>
      <c r="AM6" s="145">
        <v>12244</v>
      </c>
      <c r="AN6" s="144">
        <v>13020</v>
      </c>
      <c r="AO6" s="144">
        <v>12786</v>
      </c>
      <c r="AP6" s="144">
        <v>12988</v>
      </c>
      <c r="AQ6" s="138">
        <v>13858</v>
      </c>
      <c r="AR6" s="144">
        <v>13553</v>
      </c>
      <c r="AS6" s="144">
        <v>14308.214889999999</v>
      </c>
      <c r="AT6" s="144">
        <v>13940.654692999997</v>
      </c>
      <c r="AU6" s="228"/>
      <c r="AV6" s="299"/>
      <c r="AW6" s="237">
        <v>13403.161320340601</v>
      </c>
      <c r="AX6" s="234">
        <v>13109.148174227499</v>
      </c>
      <c r="AY6" s="306">
        <v>13793.513521924298</v>
      </c>
      <c r="AZ6" s="311"/>
      <c r="BA6" s="237"/>
      <c r="BB6" s="234"/>
    </row>
    <row r="7" spans="1:54" ht="30" customHeight="1" outlineLevel="1">
      <c r="A7" s="190"/>
      <c r="B7" s="236" t="s">
        <v>430</v>
      </c>
      <c r="C7" s="228"/>
      <c r="D7" s="229"/>
      <c r="E7" s="229"/>
      <c r="F7" s="229"/>
      <c r="G7" s="228"/>
      <c r="H7" s="229"/>
      <c r="I7" s="229"/>
      <c r="J7" s="229"/>
      <c r="K7" s="228"/>
      <c r="L7" s="229"/>
      <c r="M7" s="229"/>
      <c r="N7" s="229"/>
      <c r="O7" s="228"/>
      <c r="P7" s="229"/>
      <c r="Q7" s="229"/>
      <c r="R7" s="229"/>
      <c r="S7" s="228"/>
      <c r="T7" s="229"/>
      <c r="U7" s="229"/>
      <c r="V7" s="229"/>
      <c r="W7" s="228"/>
      <c r="X7" s="229"/>
      <c r="Y7" s="229"/>
      <c r="Z7" s="229"/>
      <c r="AA7" s="228"/>
      <c r="AB7" s="229"/>
      <c r="AC7" s="229"/>
      <c r="AD7" s="229"/>
      <c r="AE7" s="228"/>
      <c r="AF7" s="229"/>
      <c r="AG7" s="229"/>
      <c r="AH7" s="229"/>
      <c r="AI7" s="228"/>
      <c r="AJ7" s="229"/>
      <c r="AK7" s="229"/>
      <c r="AL7" s="229"/>
      <c r="AM7" s="230"/>
      <c r="AN7" s="229"/>
      <c r="AO7" s="229"/>
      <c r="AP7" s="229"/>
      <c r="AQ7" s="228"/>
      <c r="AR7" s="229"/>
      <c r="AS7" s="229"/>
      <c r="AT7" s="229"/>
      <c r="AU7" s="233"/>
      <c r="AV7" s="310"/>
      <c r="AW7" s="144">
        <v>6769.7985508930997</v>
      </c>
      <c r="AX7" s="146">
        <v>7122.1075658051013</v>
      </c>
      <c r="AY7" s="138">
        <v>7082.1259738608996</v>
      </c>
      <c r="AZ7" s="312"/>
      <c r="BA7" s="144"/>
      <c r="BB7" s="146"/>
    </row>
    <row r="8" spans="1:54" ht="30" customHeight="1" outlineLevel="1">
      <c r="A8" s="190"/>
      <c r="B8" s="236" t="s">
        <v>431</v>
      </c>
      <c r="C8" s="228"/>
      <c r="D8" s="229"/>
      <c r="E8" s="229"/>
      <c r="F8" s="229"/>
      <c r="G8" s="228"/>
      <c r="H8" s="229"/>
      <c r="I8" s="229"/>
      <c r="J8" s="229"/>
      <c r="K8" s="228"/>
      <c r="L8" s="229"/>
      <c r="M8" s="229"/>
      <c r="N8" s="229"/>
      <c r="O8" s="228"/>
      <c r="P8" s="229"/>
      <c r="Q8" s="229"/>
      <c r="R8" s="229"/>
      <c r="S8" s="228"/>
      <c r="T8" s="229"/>
      <c r="U8" s="229"/>
      <c r="V8" s="229"/>
      <c r="W8" s="228"/>
      <c r="X8" s="229"/>
      <c r="Y8" s="229"/>
      <c r="Z8" s="229"/>
      <c r="AA8" s="228"/>
      <c r="AB8" s="229"/>
      <c r="AC8" s="229"/>
      <c r="AD8" s="229"/>
      <c r="AE8" s="228"/>
      <c r="AF8" s="229"/>
      <c r="AG8" s="229"/>
      <c r="AH8" s="229"/>
      <c r="AI8" s="228"/>
      <c r="AJ8" s="229"/>
      <c r="AK8" s="229"/>
      <c r="AL8" s="229"/>
      <c r="AM8" s="230"/>
      <c r="AN8" s="229"/>
      <c r="AO8" s="229"/>
      <c r="AP8" s="229"/>
      <c r="AQ8" s="228"/>
      <c r="AR8" s="229"/>
      <c r="AS8" s="229"/>
      <c r="AT8" s="229"/>
      <c r="AU8" s="233"/>
      <c r="AV8" s="310"/>
      <c r="AW8" s="144">
        <v>5265.9863030000015</v>
      </c>
      <c r="AX8" s="146">
        <v>4880.2952789999999</v>
      </c>
      <c r="AY8" s="138">
        <v>3859.3808330000002</v>
      </c>
      <c r="AZ8" s="312"/>
      <c r="BA8" s="144"/>
      <c r="BB8" s="146"/>
    </row>
    <row r="9" spans="1:54" ht="30" customHeight="1">
      <c r="A9" s="192"/>
      <c r="B9" s="153" t="s">
        <v>303</v>
      </c>
      <c r="C9" s="143">
        <v>730</v>
      </c>
      <c r="D9" s="147">
        <v>915</v>
      </c>
      <c r="E9" s="147">
        <v>1138</v>
      </c>
      <c r="F9" s="147">
        <v>1248</v>
      </c>
      <c r="G9" s="143">
        <v>1297</v>
      </c>
      <c r="H9" s="147">
        <v>1377</v>
      </c>
      <c r="I9" s="147">
        <v>1395</v>
      </c>
      <c r="J9" s="147">
        <v>2187</v>
      </c>
      <c r="K9" s="143">
        <v>1397</v>
      </c>
      <c r="L9" s="147">
        <v>1386</v>
      </c>
      <c r="M9" s="147">
        <v>1501</v>
      </c>
      <c r="N9" s="147">
        <v>1541</v>
      </c>
      <c r="O9" s="143">
        <v>1673</v>
      </c>
      <c r="P9" s="147">
        <v>1759</v>
      </c>
      <c r="Q9" s="147">
        <v>1795</v>
      </c>
      <c r="R9" s="147">
        <v>3431</v>
      </c>
      <c r="S9" s="143">
        <v>4479</v>
      </c>
      <c r="T9" s="147">
        <v>4580</v>
      </c>
      <c r="U9" s="147">
        <v>4617</v>
      </c>
      <c r="V9" s="147">
        <v>4866</v>
      </c>
      <c r="W9" s="143">
        <v>5154</v>
      </c>
      <c r="X9" s="147">
        <v>-463</v>
      </c>
      <c r="Y9" s="147">
        <v>2219</v>
      </c>
      <c r="Z9" s="147">
        <v>2415</v>
      </c>
      <c r="AA9" s="143">
        <v>1796</v>
      </c>
      <c r="AB9" s="147">
        <v>1484</v>
      </c>
      <c r="AC9" s="147">
        <v>1611</v>
      </c>
      <c r="AD9" s="147">
        <v>1846</v>
      </c>
      <c r="AE9" s="143">
        <v>1369</v>
      </c>
      <c r="AF9" s="147">
        <v>1594</v>
      </c>
      <c r="AG9" s="147">
        <v>2480</v>
      </c>
      <c r="AH9" s="147">
        <v>2590</v>
      </c>
      <c r="AI9" s="143">
        <v>2742</v>
      </c>
      <c r="AJ9" s="147">
        <v>3985</v>
      </c>
      <c r="AK9" s="147">
        <v>4721</v>
      </c>
      <c r="AL9" s="147">
        <v>5019</v>
      </c>
      <c r="AM9" s="148">
        <v>5242</v>
      </c>
      <c r="AN9" s="140">
        <v>9971</v>
      </c>
      <c r="AO9" s="147">
        <v>11452</v>
      </c>
      <c r="AP9" s="147">
        <v>10935</v>
      </c>
      <c r="AQ9" s="143">
        <v>12111</v>
      </c>
      <c r="AR9" s="147">
        <v>12055</v>
      </c>
      <c r="AS9" s="147">
        <v>12624.634045999999</v>
      </c>
      <c r="AT9" s="147">
        <v>12223.451154000002</v>
      </c>
      <c r="AU9" s="300"/>
      <c r="AV9" s="301"/>
      <c r="AW9" s="147">
        <v>620.90816676629584</v>
      </c>
      <c r="AX9" s="235">
        <v>609.19078696740507</v>
      </c>
      <c r="AY9" s="143">
        <v>611.03911121480269</v>
      </c>
      <c r="AZ9" s="313"/>
      <c r="BA9" s="147"/>
      <c r="BB9" s="235"/>
    </row>
    <row r="10" spans="1:54" ht="30" customHeight="1">
      <c r="A10" s="182" t="s">
        <v>221</v>
      </c>
      <c r="B10" s="193"/>
      <c r="C10" s="84">
        <v>-262</v>
      </c>
      <c r="D10" s="85">
        <v>-198</v>
      </c>
      <c r="E10" s="85">
        <v>-101</v>
      </c>
      <c r="F10" s="85">
        <v>-59</v>
      </c>
      <c r="G10" s="84">
        <v>-7</v>
      </c>
      <c r="H10" s="85">
        <v>50</v>
      </c>
      <c r="I10" s="85">
        <v>133</v>
      </c>
      <c r="J10" s="85">
        <v>261</v>
      </c>
      <c r="K10" s="84">
        <v>89</v>
      </c>
      <c r="L10" s="85">
        <v>114</v>
      </c>
      <c r="M10" s="85">
        <v>134</v>
      </c>
      <c r="N10" s="85">
        <v>26</v>
      </c>
      <c r="O10" s="84">
        <v>75</v>
      </c>
      <c r="P10" s="85">
        <v>124</v>
      </c>
      <c r="Q10" s="85">
        <v>71</v>
      </c>
      <c r="R10" s="85">
        <v>521</v>
      </c>
      <c r="S10" s="84">
        <v>796</v>
      </c>
      <c r="T10" s="85">
        <v>900</v>
      </c>
      <c r="U10" s="85">
        <v>825</v>
      </c>
      <c r="V10" s="85">
        <v>737</v>
      </c>
      <c r="W10" s="84">
        <v>1032</v>
      </c>
      <c r="X10" s="85">
        <v>1321</v>
      </c>
      <c r="Y10" s="85">
        <v>887</v>
      </c>
      <c r="Z10" s="85">
        <v>358</v>
      </c>
      <c r="AA10" s="84">
        <v>634</v>
      </c>
      <c r="AB10" s="85">
        <v>55</v>
      </c>
      <c r="AC10" s="85">
        <v>392</v>
      </c>
      <c r="AD10" s="85">
        <v>220</v>
      </c>
      <c r="AE10" s="84">
        <v>517</v>
      </c>
      <c r="AF10" s="85">
        <v>931</v>
      </c>
      <c r="AG10" s="85">
        <v>756</v>
      </c>
      <c r="AH10" s="85">
        <v>-756</v>
      </c>
      <c r="AI10" s="84">
        <v>405</v>
      </c>
      <c r="AJ10" s="85">
        <v>550</v>
      </c>
      <c r="AK10" s="85">
        <v>553</v>
      </c>
      <c r="AL10" s="85">
        <v>301</v>
      </c>
      <c r="AM10" s="84">
        <v>742</v>
      </c>
      <c r="AN10" s="85">
        <v>944</v>
      </c>
      <c r="AO10" s="85">
        <v>1262</v>
      </c>
      <c r="AP10" s="85">
        <v>-224</v>
      </c>
      <c r="AQ10" s="84">
        <v>116</v>
      </c>
      <c r="AR10" s="85">
        <v>802</v>
      </c>
      <c r="AS10" s="85">
        <v>1013.412053</v>
      </c>
      <c r="AT10" s="85">
        <v>592.88894299999993</v>
      </c>
      <c r="AU10" s="84">
        <v>1139.4693110000001</v>
      </c>
      <c r="AV10" s="85">
        <v>1410.1608359999998</v>
      </c>
      <c r="AW10" s="85">
        <v>1404.2666850000001</v>
      </c>
      <c r="AX10" s="111">
        <v>1331.4496290000002</v>
      </c>
      <c r="AY10" s="84">
        <v>1852.9391909999999</v>
      </c>
      <c r="AZ10" s="85"/>
      <c r="BA10" s="85"/>
      <c r="BB10" s="111"/>
    </row>
    <row r="11" spans="1:54" ht="15">
      <c r="A11" s="197" t="s">
        <v>304</v>
      </c>
      <c r="B11" s="194"/>
      <c r="C11" s="98" t="s">
        <v>223</v>
      </c>
      <c r="D11" s="98" t="s">
        <v>223</v>
      </c>
      <c r="E11" s="98" t="s">
        <v>223</v>
      </c>
      <c r="F11" s="98" t="s">
        <v>223</v>
      </c>
      <c r="G11" s="98" t="s">
        <v>223</v>
      </c>
      <c r="H11" s="68">
        <v>3.5999999999999997E-2</v>
      </c>
      <c r="I11" s="68">
        <v>9.5000000000000001E-2</v>
      </c>
      <c r="J11" s="68">
        <v>0.11899999999999999</v>
      </c>
      <c r="K11" s="88">
        <v>6.4000000000000001E-2</v>
      </c>
      <c r="L11" s="68">
        <v>8.3000000000000004E-2</v>
      </c>
      <c r="M11" s="68">
        <v>8.8999999999999996E-2</v>
      </c>
      <c r="N11" s="68">
        <v>1.7000000000000001E-2</v>
      </c>
      <c r="O11" s="88">
        <v>4.4999999999999998E-2</v>
      </c>
      <c r="P11" s="68">
        <v>7.0999999999999994E-2</v>
      </c>
      <c r="Q11" s="68">
        <v>0.04</v>
      </c>
      <c r="R11" s="68">
        <v>0.1</v>
      </c>
      <c r="S11" s="88">
        <v>0.108</v>
      </c>
      <c r="T11" s="68">
        <v>0.11899999999999999</v>
      </c>
      <c r="U11" s="68">
        <v>0.109</v>
      </c>
      <c r="V11" s="68">
        <v>9.5000000000000001E-2</v>
      </c>
      <c r="W11" s="88">
        <v>0.126</v>
      </c>
      <c r="X11" s="68">
        <v>0.155</v>
      </c>
      <c r="Y11" s="68">
        <v>0.107</v>
      </c>
      <c r="Z11" s="68">
        <v>4.5999999999999999E-2</v>
      </c>
      <c r="AA11" s="88">
        <v>8.2000000000000003E-2</v>
      </c>
      <c r="AB11" s="68">
        <v>8.0000000000000002E-3</v>
      </c>
      <c r="AC11" s="68">
        <v>4.9000000000000002E-2</v>
      </c>
      <c r="AD11" s="68">
        <v>2.5000000000000001E-2</v>
      </c>
      <c r="AE11" s="88">
        <v>5.5E-2</v>
      </c>
      <c r="AF11" s="68">
        <v>0.09</v>
      </c>
      <c r="AG11" s="68">
        <v>6.7000000000000004E-2</v>
      </c>
      <c r="AH11" s="98" t="s">
        <v>223</v>
      </c>
      <c r="AI11" s="88">
        <v>3.2000000000000001E-2</v>
      </c>
      <c r="AJ11" s="68">
        <v>3.5000000000000003E-2</v>
      </c>
      <c r="AK11" s="68">
        <v>3.3000000000000002E-2</v>
      </c>
      <c r="AL11" s="68">
        <v>1.9E-2</v>
      </c>
      <c r="AM11" s="88">
        <v>4.2000000000000003E-2</v>
      </c>
      <c r="AN11" s="68">
        <v>4.1048375551767165E-2</v>
      </c>
      <c r="AO11" s="68">
        <v>5.2058859702062164E-2</v>
      </c>
      <c r="AP11" s="68">
        <v>-9.3830868631575599E-3</v>
      </c>
      <c r="AQ11" s="44">
        <v>4.4668643382494511E-3</v>
      </c>
      <c r="AR11" s="68">
        <v>3.1E-2</v>
      </c>
      <c r="AS11" s="68">
        <v>3.7627361866104519E-2</v>
      </c>
      <c r="AT11" s="68">
        <f t="shared" ref="AT11" si="0">AT10/AT5</f>
        <v>2.2660393841358088E-2</v>
      </c>
      <c r="AU11" s="44">
        <v>4.6494961330991874E-2</v>
      </c>
      <c r="AV11" s="52">
        <v>5.5068315982303849E-2</v>
      </c>
      <c r="AW11" s="52">
        <v>5.3886206216842342E-2</v>
      </c>
      <c r="AX11" s="183">
        <v>5.1765599882092291E-2</v>
      </c>
      <c r="AY11" s="44">
        <v>7.3105612151914051E-2</v>
      </c>
      <c r="AZ11" s="52"/>
      <c r="BA11" s="52"/>
      <c r="BB11" s="183"/>
    </row>
    <row r="12" spans="1:54" ht="30" customHeight="1">
      <c r="A12" s="278" t="s">
        <v>267</v>
      </c>
      <c r="B12" s="287"/>
      <c r="C12" s="55" t="s">
        <v>283</v>
      </c>
      <c r="D12" s="56">
        <v>-706</v>
      </c>
      <c r="E12" s="56">
        <v>-3</v>
      </c>
      <c r="F12" s="56">
        <v>-21</v>
      </c>
      <c r="G12" s="55">
        <v>-99</v>
      </c>
      <c r="H12" s="56">
        <v>-4</v>
      </c>
      <c r="I12" s="56">
        <v>0</v>
      </c>
      <c r="J12" s="56">
        <v>-116</v>
      </c>
      <c r="K12" s="55">
        <v>-101</v>
      </c>
      <c r="L12" s="56">
        <v>-3</v>
      </c>
      <c r="M12" s="56" t="s">
        <v>283</v>
      </c>
      <c r="N12" s="56">
        <v>-38</v>
      </c>
      <c r="O12" s="55">
        <v>-18</v>
      </c>
      <c r="P12" s="56">
        <v>0</v>
      </c>
      <c r="Q12" s="56" t="s">
        <v>283</v>
      </c>
      <c r="R12" s="56">
        <v>0</v>
      </c>
      <c r="S12" s="55" t="s">
        <v>283</v>
      </c>
      <c r="T12" s="56" t="s">
        <v>283</v>
      </c>
      <c r="U12" s="56" t="s">
        <v>283</v>
      </c>
      <c r="V12" s="56">
        <v>-739</v>
      </c>
      <c r="W12" s="55">
        <v>-2</v>
      </c>
      <c r="X12" s="56">
        <v>0</v>
      </c>
      <c r="Y12" s="56">
        <v>0</v>
      </c>
      <c r="Z12" s="56">
        <v>-345</v>
      </c>
      <c r="AA12" s="55" t="s">
        <v>283</v>
      </c>
      <c r="AB12" s="56" t="s">
        <v>283</v>
      </c>
      <c r="AC12" s="56" t="s">
        <v>283</v>
      </c>
      <c r="AD12" s="56">
        <v>-480</v>
      </c>
      <c r="AE12" s="55" t="s">
        <v>283</v>
      </c>
      <c r="AF12" s="56" t="s">
        <v>283</v>
      </c>
      <c r="AG12" s="56">
        <v>-11</v>
      </c>
      <c r="AH12" s="56">
        <v>-620</v>
      </c>
      <c r="AI12" s="55" t="s">
        <v>283</v>
      </c>
      <c r="AJ12" s="56">
        <v>-30</v>
      </c>
      <c r="AK12" s="56">
        <v>-18</v>
      </c>
      <c r="AL12" s="56">
        <v>-778</v>
      </c>
      <c r="AM12" s="55" t="s">
        <v>283</v>
      </c>
      <c r="AN12" s="56">
        <v>-61</v>
      </c>
      <c r="AO12" s="56">
        <v>-14</v>
      </c>
      <c r="AP12" s="56">
        <v>-1870</v>
      </c>
      <c r="AQ12" s="55">
        <v>-517</v>
      </c>
      <c r="AR12" s="56">
        <v>-118</v>
      </c>
      <c r="AS12" s="56">
        <v>-193.25255999999999</v>
      </c>
      <c r="AT12" s="56">
        <v>-6294.3203009999997</v>
      </c>
      <c r="AU12" s="84">
        <v>-7.5750849999999996</v>
      </c>
      <c r="AV12" s="292">
        <v>-8.0971000000000792E-2</v>
      </c>
      <c r="AW12" s="292">
        <v>-37.385793</v>
      </c>
      <c r="AX12" s="111">
        <v>-10606.682940000001</v>
      </c>
      <c r="AY12" s="84">
        <v>-35.861787</v>
      </c>
      <c r="AZ12" s="292"/>
      <c r="BA12" s="292"/>
      <c r="BB12" s="111"/>
    </row>
    <row r="13" spans="1:54" ht="30" customHeight="1">
      <c r="A13" s="77" t="s">
        <v>274</v>
      </c>
      <c r="B13" s="287"/>
      <c r="C13" s="55">
        <v>31</v>
      </c>
      <c r="D13" s="56">
        <v>41</v>
      </c>
      <c r="E13" s="56">
        <v>43</v>
      </c>
      <c r="F13" s="56">
        <v>52</v>
      </c>
      <c r="G13" s="55">
        <v>68</v>
      </c>
      <c r="H13" s="56">
        <v>59</v>
      </c>
      <c r="I13" s="56">
        <v>62</v>
      </c>
      <c r="J13" s="56">
        <v>111</v>
      </c>
      <c r="K13" s="55">
        <v>68</v>
      </c>
      <c r="L13" s="56">
        <v>70</v>
      </c>
      <c r="M13" s="56">
        <v>87</v>
      </c>
      <c r="N13" s="56">
        <v>104</v>
      </c>
      <c r="O13" s="55">
        <v>98</v>
      </c>
      <c r="P13" s="56">
        <v>99</v>
      </c>
      <c r="Q13" s="56">
        <v>127</v>
      </c>
      <c r="R13" s="56">
        <v>227</v>
      </c>
      <c r="S13" s="55">
        <v>285</v>
      </c>
      <c r="T13" s="56">
        <v>294</v>
      </c>
      <c r="U13" s="56">
        <v>286</v>
      </c>
      <c r="V13" s="56">
        <v>339</v>
      </c>
      <c r="W13" s="55">
        <v>1382</v>
      </c>
      <c r="X13" s="56">
        <v>1367</v>
      </c>
      <c r="Y13" s="56">
        <v>1400</v>
      </c>
      <c r="Z13" s="56">
        <v>1438</v>
      </c>
      <c r="AA13" s="55">
        <v>1465</v>
      </c>
      <c r="AB13" s="56">
        <v>1505</v>
      </c>
      <c r="AC13" s="56">
        <v>1656</v>
      </c>
      <c r="AD13" s="56">
        <v>1766</v>
      </c>
      <c r="AE13" s="55">
        <v>1808</v>
      </c>
      <c r="AF13" s="56">
        <v>1879</v>
      </c>
      <c r="AG13" s="56">
        <v>2047</v>
      </c>
      <c r="AH13" s="56">
        <v>2546</v>
      </c>
      <c r="AI13" s="55">
        <v>2315</v>
      </c>
      <c r="AJ13" s="56">
        <v>2997</v>
      </c>
      <c r="AK13" s="56">
        <v>3056</v>
      </c>
      <c r="AL13" s="56">
        <v>3056</v>
      </c>
      <c r="AM13" s="55">
        <v>3101</v>
      </c>
      <c r="AN13" s="56">
        <v>3870</v>
      </c>
      <c r="AO13" s="56">
        <v>3995</v>
      </c>
      <c r="AP13" s="56">
        <v>3943</v>
      </c>
      <c r="AQ13" s="55">
        <v>4287</v>
      </c>
      <c r="AR13" s="56">
        <v>3968</v>
      </c>
      <c r="AS13" s="56">
        <v>4120.4855390000002</v>
      </c>
      <c r="AT13" s="56">
        <v>4172.9535209999995</v>
      </c>
      <c r="AU13" s="84">
        <v>3570.6315869999999</v>
      </c>
      <c r="AV13" s="85">
        <v>3701.3201340000005</v>
      </c>
      <c r="AW13" s="85">
        <v>3737.7646479999994</v>
      </c>
      <c r="AX13" s="111">
        <v>3949.3778889999994</v>
      </c>
      <c r="AY13" s="84">
        <v>3627.2519980000002</v>
      </c>
      <c r="AZ13" s="85"/>
      <c r="BA13" s="85"/>
      <c r="BB13" s="111"/>
    </row>
    <row r="14" spans="1:54" ht="39.6">
      <c r="I14" s="253"/>
      <c r="J14" s="253"/>
      <c r="AM14" s="264" t="s">
        <v>258</v>
      </c>
      <c r="AN14" s="271"/>
      <c r="AO14" s="271"/>
      <c r="AP14" s="271"/>
    </row>
    <row r="15" spans="1:54" hidden="1">
      <c r="A15" s="263"/>
      <c r="B15" s="263"/>
    </row>
    <row r="16" spans="1:54" hidden="1">
      <c r="A16" s="263"/>
      <c r="B16" s="263"/>
    </row>
    <row r="17" spans="1:2" hidden="1">
      <c r="A17" s="263"/>
      <c r="B17" s="263"/>
    </row>
  </sheetData>
  <phoneticPr fontId="18"/>
  <pageMargins left="0.7" right="0.7" top="0.75" bottom="0.75" header="0.3" footer="0.3"/>
  <pageSetup paperSize="9" scale="24"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20374-02FA-436A-B2DD-FB2890BD86C1}">
  <sheetPr>
    <tabColor theme="8"/>
    <pageSetUpPr fitToPage="1"/>
  </sheetPr>
  <dimension ref="A1:BO14"/>
  <sheetViews>
    <sheetView showGridLines="0" workbookViewId="0">
      <pane xSplit="2" ySplit="4" topLeftCell="C5" activePane="bottomRight" state="frozen"/>
      <selection pane="topRight" activeCell="C1" sqref="C1"/>
      <selection pane="bottomLeft" activeCell="A5" sqref="A5"/>
      <selection pane="bottomRight" activeCell="C5" sqref="C5"/>
    </sheetView>
    <sheetView showGridLines="0" zoomScale="90" zoomScaleNormal="90" workbookViewId="1">
      <pane xSplit="2" ySplit="4" topLeftCell="AV5" activePane="bottomRight" state="frozen"/>
      <selection pane="topRight"/>
      <selection pane="bottomLeft"/>
      <selection pane="bottomRight"/>
    </sheetView>
  </sheetViews>
  <sheetFormatPr defaultColWidth="11.44140625" defaultRowHeight="13.95" customHeight="1" zeroHeight="1" outlineLevelCol="1"/>
  <cols>
    <col min="1" max="1" width="30.77734375" style="40" customWidth="1"/>
    <col min="2" max="2" width="10.77734375" style="40" customWidth="1"/>
    <col min="3" max="27" width="10.77734375" style="39" hidden="1" customWidth="1" outlineLevel="1"/>
    <col min="28" max="28" width="10.77734375" style="39" hidden="1" customWidth="1" outlineLevel="1" collapsed="1"/>
    <col min="29" max="42" width="10.77734375" style="39" hidden="1" customWidth="1" outlineLevel="1"/>
    <col min="43" max="43" width="10.77734375" style="39" hidden="1" customWidth="1" outlineLevel="1" collapsed="1"/>
    <col min="44" max="47" width="10.77734375" style="39" hidden="1" customWidth="1" outlineLevel="1"/>
    <col min="48" max="48" width="10.77734375" style="39" customWidth="1" collapsed="1"/>
    <col min="49" max="58" width="10.77734375" style="39" customWidth="1"/>
    <col min="59" max="59" width="10.77734375" style="39" customWidth="1" collapsed="1"/>
    <col min="60" max="62" width="10.77734375" style="249" customWidth="1"/>
    <col min="63" max="63" width="10.77734375" style="39" customWidth="1"/>
    <col min="64" max="64" width="10.77734375" style="39" customWidth="1" collapsed="1"/>
    <col min="65" max="67" width="10.77734375" style="249" customWidth="1"/>
    <col min="68" max="16384" width="11.44140625" style="249"/>
  </cols>
  <sheetData>
    <row r="1" spans="1:67" ht="22.2" customHeight="1">
      <c r="A1" s="277" t="s">
        <v>305</v>
      </c>
      <c r="B1" s="277"/>
      <c r="C1" s="277"/>
      <c r="D1" s="277"/>
      <c r="E1" s="277"/>
      <c r="F1" s="277"/>
      <c r="G1" s="277"/>
      <c r="H1" s="249"/>
      <c r="I1" s="249"/>
      <c r="J1" s="249"/>
      <c r="K1" s="249"/>
      <c r="L1" s="249"/>
      <c r="M1" s="249"/>
      <c r="N1" s="249"/>
      <c r="O1" s="249"/>
      <c r="P1" s="249"/>
      <c r="Q1" s="249"/>
      <c r="R1" s="249"/>
      <c r="S1" s="249"/>
      <c r="T1" s="249"/>
      <c r="U1" s="249"/>
      <c r="V1" s="249"/>
      <c r="W1" s="249"/>
      <c r="X1" s="249"/>
      <c r="Y1" s="249"/>
      <c r="Z1" s="249"/>
      <c r="AA1" s="249"/>
      <c r="AB1" s="249"/>
      <c r="AC1" s="249"/>
      <c r="AD1" s="249"/>
      <c r="AE1" s="249"/>
      <c r="AF1" s="249"/>
      <c r="AG1" s="249"/>
      <c r="AH1" s="249"/>
      <c r="AI1" s="249"/>
      <c r="AJ1" s="249"/>
      <c r="AK1" s="249"/>
      <c r="AL1" s="249"/>
      <c r="AM1" s="249"/>
      <c r="AN1" s="249"/>
      <c r="AO1" s="249"/>
      <c r="AP1" s="249"/>
      <c r="AQ1" s="249"/>
      <c r="AR1" s="249"/>
      <c r="AS1" s="249"/>
      <c r="AT1" s="249"/>
      <c r="AU1" s="249"/>
      <c r="AV1" s="249"/>
      <c r="AW1" s="249"/>
      <c r="AX1" s="249"/>
      <c r="AY1" s="243"/>
      <c r="AZ1" s="243"/>
      <c r="BA1" s="249"/>
      <c r="BB1" s="249"/>
      <c r="BC1" s="249"/>
      <c r="BD1" s="249"/>
      <c r="BE1" s="249"/>
      <c r="BF1" s="249"/>
      <c r="BG1" s="249"/>
      <c r="BK1" s="249"/>
      <c r="BL1" s="249"/>
    </row>
    <row r="2" spans="1:67" ht="15" customHeight="1">
      <c r="A2" s="246" t="s">
        <v>306</v>
      </c>
      <c r="B2" s="246"/>
      <c r="C2" s="246"/>
      <c r="D2" s="246"/>
      <c r="E2" s="246"/>
      <c r="F2" s="246"/>
      <c r="G2" s="246"/>
      <c r="H2" s="246"/>
      <c r="I2" s="253"/>
      <c r="J2" s="253"/>
      <c r="K2" s="253"/>
      <c r="L2" s="256"/>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K2" s="249"/>
      <c r="BL2" s="249"/>
    </row>
    <row r="3" spans="1:67" ht="15" customHeight="1">
      <c r="A3" s="165" t="s">
        <v>204</v>
      </c>
      <c r="B3" s="167"/>
      <c r="C3" s="211" t="s">
        <v>435</v>
      </c>
      <c r="D3" s="184"/>
      <c r="E3" s="184"/>
      <c r="F3" s="184"/>
      <c r="G3" s="184"/>
      <c r="H3" s="185" t="s">
        <v>436</v>
      </c>
      <c r="I3" s="185"/>
      <c r="J3" s="185"/>
      <c r="K3" s="185"/>
      <c r="L3" s="185"/>
      <c r="M3" s="184" t="s">
        <v>437</v>
      </c>
      <c r="N3" s="184"/>
      <c r="O3" s="184"/>
      <c r="P3" s="184"/>
      <c r="Q3" s="184"/>
      <c r="R3" s="185" t="s">
        <v>438</v>
      </c>
      <c r="S3" s="185"/>
      <c r="T3" s="185"/>
      <c r="U3" s="185"/>
      <c r="V3" s="185"/>
      <c r="W3" s="184" t="s">
        <v>439</v>
      </c>
      <c r="X3" s="184"/>
      <c r="Y3" s="184"/>
      <c r="Z3" s="184"/>
      <c r="AA3" s="184"/>
      <c r="AB3" s="185" t="s">
        <v>440</v>
      </c>
      <c r="AC3" s="185"/>
      <c r="AD3" s="185"/>
      <c r="AE3" s="185"/>
      <c r="AF3" s="185"/>
      <c r="AG3" s="184" t="s">
        <v>441</v>
      </c>
      <c r="AH3" s="184"/>
      <c r="AI3" s="184"/>
      <c r="AJ3" s="184"/>
      <c r="AK3" s="184"/>
      <c r="AL3" s="185" t="s">
        <v>205</v>
      </c>
      <c r="AM3" s="185"/>
      <c r="AN3" s="185"/>
      <c r="AO3" s="185"/>
      <c r="AP3" s="185"/>
      <c r="AQ3" s="199" t="s">
        <v>206</v>
      </c>
      <c r="AR3" s="210"/>
      <c r="AS3" s="210"/>
      <c r="AT3" s="210"/>
      <c r="AU3" s="211"/>
      <c r="AV3" s="185" t="s">
        <v>442</v>
      </c>
      <c r="AW3" s="185"/>
      <c r="AX3" s="185"/>
      <c r="AY3" s="185"/>
      <c r="AZ3" s="185"/>
      <c r="BA3" s="199" t="s">
        <v>279</v>
      </c>
      <c r="BB3" s="210"/>
      <c r="BC3" s="210"/>
      <c r="BD3" s="210"/>
      <c r="BE3" s="211"/>
      <c r="BF3" s="185" t="s">
        <v>432</v>
      </c>
      <c r="BG3" s="185"/>
      <c r="BH3" s="185"/>
      <c r="BI3" s="185"/>
      <c r="BJ3" s="185"/>
      <c r="BK3" s="184" t="s">
        <v>444</v>
      </c>
      <c r="BL3" s="184"/>
      <c r="BM3" s="184"/>
      <c r="BN3" s="184"/>
      <c r="BO3" s="184"/>
    </row>
    <row r="4" spans="1:67" s="251" customFormat="1" ht="27" customHeight="1">
      <c r="A4" s="195" t="s">
        <v>207</v>
      </c>
      <c r="B4" s="100"/>
      <c r="C4" s="101" t="s">
        <v>208</v>
      </c>
      <c r="D4" s="101" t="s">
        <v>209</v>
      </c>
      <c r="E4" s="101" t="s">
        <v>210</v>
      </c>
      <c r="F4" s="101" t="s">
        <v>211</v>
      </c>
      <c r="G4" s="101" t="s">
        <v>212</v>
      </c>
      <c r="H4" s="101" t="s">
        <v>208</v>
      </c>
      <c r="I4" s="101" t="s">
        <v>209</v>
      </c>
      <c r="J4" s="101" t="s">
        <v>210</v>
      </c>
      <c r="K4" s="101" t="s">
        <v>211</v>
      </c>
      <c r="L4" s="101" t="s">
        <v>212</v>
      </c>
      <c r="M4" s="101" t="s">
        <v>208</v>
      </c>
      <c r="N4" s="101" t="s">
        <v>209</v>
      </c>
      <c r="O4" s="101" t="s">
        <v>210</v>
      </c>
      <c r="P4" s="101" t="s">
        <v>211</v>
      </c>
      <c r="Q4" s="101" t="s">
        <v>212</v>
      </c>
      <c r="R4" s="101" t="s">
        <v>208</v>
      </c>
      <c r="S4" s="101" t="s">
        <v>209</v>
      </c>
      <c r="T4" s="101" t="s">
        <v>210</v>
      </c>
      <c r="U4" s="101" t="s">
        <v>211</v>
      </c>
      <c r="V4" s="101" t="s">
        <v>212</v>
      </c>
      <c r="W4" s="101" t="s">
        <v>208</v>
      </c>
      <c r="X4" s="101" t="s">
        <v>209</v>
      </c>
      <c r="Y4" s="101" t="s">
        <v>210</v>
      </c>
      <c r="Z4" s="101" t="s">
        <v>211</v>
      </c>
      <c r="AA4" s="101" t="s">
        <v>212</v>
      </c>
      <c r="AB4" s="101" t="s">
        <v>208</v>
      </c>
      <c r="AC4" s="101" t="s">
        <v>209</v>
      </c>
      <c r="AD4" s="101" t="s">
        <v>210</v>
      </c>
      <c r="AE4" s="101" t="s">
        <v>211</v>
      </c>
      <c r="AF4" s="101" t="s">
        <v>212</v>
      </c>
      <c r="AG4" s="101" t="s">
        <v>208</v>
      </c>
      <c r="AH4" s="101" t="s">
        <v>209</v>
      </c>
      <c r="AI4" s="101" t="s">
        <v>210</v>
      </c>
      <c r="AJ4" s="101" t="s">
        <v>211</v>
      </c>
      <c r="AK4" s="101" t="s">
        <v>212</v>
      </c>
      <c r="AL4" s="101" t="s">
        <v>208</v>
      </c>
      <c r="AM4" s="101" t="s">
        <v>209</v>
      </c>
      <c r="AN4" s="101" t="s">
        <v>210</v>
      </c>
      <c r="AO4" s="101" t="s">
        <v>211</v>
      </c>
      <c r="AP4" s="101" t="s">
        <v>212</v>
      </c>
      <c r="AQ4" s="101" t="s">
        <v>208</v>
      </c>
      <c r="AR4" s="101" t="s">
        <v>209</v>
      </c>
      <c r="AS4" s="101" t="s">
        <v>210</v>
      </c>
      <c r="AT4" s="101" t="s">
        <v>211</v>
      </c>
      <c r="AU4" s="101" t="s">
        <v>212</v>
      </c>
      <c r="AV4" s="102" t="s">
        <v>208</v>
      </c>
      <c r="AW4" s="102" t="s">
        <v>209</v>
      </c>
      <c r="AX4" s="101" t="s">
        <v>210</v>
      </c>
      <c r="AY4" s="101" t="s">
        <v>211</v>
      </c>
      <c r="AZ4" s="101" t="s">
        <v>212</v>
      </c>
      <c r="BA4" s="101" t="s">
        <v>208</v>
      </c>
      <c r="BB4" s="101" t="s">
        <v>209</v>
      </c>
      <c r="BC4" s="101" t="s">
        <v>210</v>
      </c>
      <c r="BD4" s="101" t="s">
        <v>211</v>
      </c>
      <c r="BE4" s="157" t="s">
        <v>212</v>
      </c>
      <c r="BF4" s="101" t="s">
        <v>208</v>
      </c>
      <c r="BG4" s="101" t="s">
        <v>209</v>
      </c>
      <c r="BH4" s="101" t="s">
        <v>210</v>
      </c>
      <c r="BI4" s="101" t="s">
        <v>211</v>
      </c>
      <c r="BJ4" s="157" t="s">
        <v>212</v>
      </c>
      <c r="BK4" s="101" t="s">
        <v>208</v>
      </c>
      <c r="BL4" s="101" t="s">
        <v>209</v>
      </c>
      <c r="BM4" s="101" t="s">
        <v>210</v>
      </c>
      <c r="BN4" s="101" t="s">
        <v>211</v>
      </c>
      <c r="BO4" s="157" t="s">
        <v>212</v>
      </c>
    </row>
    <row r="5" spans="1:67" ht="30" customHeight="1">
      <c r="A5" s="156" t="s">
        <v>214</v>
      </c>
      <c r="B5" s="42"/>
      <c r="C5" s="75" t="s">
        <v>307</v>
      </c>
      <c r="D5" s="76" t="s">
        <v>308</v>
      </c>
      <c r="E5" s="76" t="s">
        <v>308</v>
      </c>
      <c r="F5" s="76" t="s">
        <v>308</v>
      </c>
      <c r="G5" s="76" t="s">
        <v>308</v>
      </c>
      <c r="H5" s="75" t="s">
        <v>308</v>
      </c>
      <c r="I5" s="76" t="s">
        <v>308</v>
      </c>
      <c r="J5" s="76" t="s">
        <v>308</v>
      </c>
      <c r="K5" s="76" t="s">
        <v>308</v>
      </c>
      <c r="L5" s="76" t="s">
        <v>308</v>
      </c>
      <c r="M5" s="75" t="s">
        <v>308</v>
      </c>
      <c r="N5" s="76" t="s">
        <v>308</v>
      </c>
      <c r="O5" s="76" t="s">
        <v>308</v>
      </c>
      <c r="P5" s="76" t="s">
        <v>308</v>
      </c>
      <c r="Q5" s="76" t="s">
        <v>308</v>
      </c>
      <c r="R5" s="75" t="s">
        <v>308</v>
      </c>
      <c r="S5" s="76" t="s">
        <v>308</v>
      </c>
      <c r="T5" s="76" t="s">
        <v>308</v>
      </c>
      <c r="U5" s="76" t="s">
        <v>308</v>
      </c>
      <c r="V5" s="76" t="s">
        <v>308</v>
      </c>
      <c r="W5" s="75" t="s">
        <v>308</v>
      </c>
      <c r="X5" s="76" t="s">
        <v>308</v>
      </c>
      <c r="Y5" s="76" t="s">
        <v>308</v>
      </c>
      <c r="Z5" s="76" t="s">
        <v>308</v>
      </c>
      <c r="AA5" s="76" t="s">
        <v>308</v>
      </c>
      <c r="AB5" s="75" t="s">
        <v>308</v>
      </c>
      <c r="AC5" s="76" t="s">
        <v>308</v>
      </c>
      <c r="AD5" s="76" t="s">
        <v>308</v>
      </c>
      <c r="AE5" s="76" t="s">
        <v>308</v>
      </c>
      <c r="AF5" s="76" t="s">
        <v>308</v>
      </c>
      <c r="AG5" s="75" t="s">
        <v>308</v>
      </c>
      <c r="AH5" s="76" t="s">
        <v>308</v>
      </c>
      <c r="AI5" s="76" t="s">
        <v>308</v>
      </c>
      <c r="AJ5" s="76" t="s">
        <v>308</v>
      </c>
      <c r="AK5" s="76" t="s">
        <v>308</v>
      </c>
      <c r="AL5" s="75" t="s">
        <v>308</v>
      </c>
      <c r="AM5" s="76" t="s">
        <v>308</v>
      </c>
      <c r="AN5" s="76" t="s">
        <v>308</v>
      </c>
      <c r="AO5" s="76" t="s">
        <v>308</v>
      </c>
      <c r="AP5" s="76" t="s">
        <v>308</v>
      </c>
      <c r="AQ5" s="75" t="s">
        <v>308</v>
      </c>
      <c r="AR5" s="76" t="s">
        <v>308</v>
      </c>
      <c r="AS5" s="76" t="s">
        <v>308</v>
      </c>
      <c r="AT5" s="76" t="s">
        <v>308</v>
      </c>
      <c r="AU5" s="112" t="s">
        <v>308</v>
      </c>
      <c r="AV5" s="75" t="s">
        <v>308</v>
      </c>
      <c r="AW5" s="76" t="s">
        <v>308</v>
      </c>
      <c r="AX5" s="76" t="s">
        <v>308</v>
      </c>
      <c r="AY5" s="76" t="s">
        <v>308</v>
      </c>
      <c r="AZ5" s="112" t="s">
        <v>308</v>
      </c>
      <c r="BA5" s="75" t="s">
        <v>283</v>
      </c>
      <c r="BB5" s="76" t="s">
        <v>283</v>
      </c>
      <c r="BC5" s="76" t="s">
        <v>283</v>
      </c>
      <c r="BD5" s="76" t="s">
        <v>283</v>
      </c>
      <c r="BE5" s="76" t="s">
        <v>308</v>
      </c>
      <c r="BF5" s="75" t="s">
        <v>283</v>
      </c>
      <c r="BG5" s="76" t="s">
        <v>283</v>
      </c>
      <c r="BH5" s="76" t="s">
        <v>283</v>
      </c>
      <c r="BI5" s="76" t="s">
        <v>283</v>
      </c>
      <c r="BJ5" s="112" t="s">
        <v>283</v>
      </c>
      <c r="BK5" s="75" t="s">
        <v>283</v>
      </c>
      <c r="BL5" s="76"/>
      <c r="BM5" s="76"/>
      <c r="BN5" s="76"/>
      <c r="BO5" s="112"/>
    </row>
    <row r="6" spans="1:67" ht="30" customHeight="1">
      <c r="A6" s="80" t="s">
        <v>221</v>
      </c>
      <c r="B6" s="80"/>
      <c r="C6" s="73">
        <v>-904</v>
      </c>
      <c r="D6" s="74">
        <v>-2296</v>
      </c>
      <c r="E6" s="74">
        <v>-2608</v>
      </c>
      <c r="F6" s="74">
        <v>-3532</v>
      </c>
      <c r="G6" s="74">
        <v>-1237</v>
      </c>
      <c r="H6" s="73">
        <v>-1128</v>
      </c>
      <c r="I6" s="74">
        <v>-2187</v>
      </c>
      <c r="J6" s="74">
        <v>-3234</v>
      </c>
      <c r="K6" s="74">
        <v>-4301</v>
      </c>
      <c r="L6" s="74">
        <v>-2113</v>
      </c>
      <c r="M6" s="73">
        <v>-1253</v>
      </c>
      <c r="N6" s="74">
        <v>-2572</v>
      </c>
      <c r="O6" s="74">
        <v>-3649</v>
      </c>
      <c r="P6" s="74">
        <v>-4852</v>
      </c>
      <c r="Q6" s="74">
        <v>-2280</v>
      </c>
      <c r="R6" s="73">
        <v>-1389</v>
      </c>
      <c r="S6" s="74">
        <v>-2743</v>
      </c>
      <c r="T6" s="74">
        <v>-4289</v>
      </c>
      <c r="U6" s="74">
        <v>-5809</v>
      </c>
      <c r="V6" s="74">
        <v>-3066</v>
      </c>
      <c r="W6" s="73">
        <v>-1643</v>
      </c>
      <c r="X6" s="74">
        <v>-3250</v>
      </c>
      <c r="Y6" s="74">
        <v>-4971</v>
      </c>
      <c r="Z6" s="74">
        <v>-7023</v>
      </c>
      <c r="AA6" s="74">
        <v>-3774</v>
      </c>
      <c r="AB6" s="73">
        <v>-2110</v>
      </c>
      <c r="AC6" s="74">
        <v>-4406</v>
      </c>
      <c r="AD6" s="74">
        <v>-6480</v>
      </c>
      <c r="AE6" s="74">
        <v>-8590</v>
      </c>
      <c r="AF6" s="74">
        <v>-4185</v>
      </c>
      <c r="AG6" s="73">
        <v>-1774</v>
      </c>
      <c r="AH6" s="74">
        <v>-3573</v>
      </c>
      <c r="AI6" s="74">
        <v>-5583</v>
      </c>
      <c r="AJ6" s="74">
        <v>-7702</v>
      </c>
      <c r="AK6" s="74">
        <v>-4129</v>
      </c>
      <c r="AL6" s="73">
        <v>-1574</v>
      </c>
      <c r="AM6" s="74">
        <v>-3250</v>
      </c>
      <c r="AN6" s="74">
        <v>-5514</v>
      </c>
      <c r="AO6" s="74">
        <v>-7439</v>
      </c>
      <c r="AP6" s="74">
        <v>-4189</v>
      </c>
      <c r="AQ6" s="73">
        <v>-2159</v>
      </c>
      <c r="AR6" s="74">
        <v>-4397</v>
      </c>
      <c r="AS6" s="74">
        <v>-6881</v>
      </c>
      <c r="AT6" s="74">
        <v>-9494</v>
      </c>
      <c r="AU6" s="113">
        <v>-5097</v>
      </c>
      <c r="AV6" s="55">
        <v>-2591</v>
      </c>
      <c r="AW6" s="56">
        <v>-5740</v>
      </c>
      <c r="AX6" s="74">
        <v>-8897</v>
      </c>
      <c r="AY6" s="74">
        <v>-11236</v>
      </c>
      <c r="AZ6" s="113">
        <v>-5496</v>
      </c>
      <c r="BA6" s="73">
        <v>-2429</v>
      </c>
      <c r="BB6" s="74">
        <v>-4941</v>
      </c>
      <c r="BC6" s="74">
        <v>-7209.6647819999998</v>
      </c>
      <c r="BD6" s="74">
        <v>-9662.3076839999994</v>
      </c>
      <c r="BE6" s="74">
        <f>BD6-BB6</f>
        <v>-4721.3076839999994</v>
      </c>
      <c r="BF6" s="73">
        <v>-2649.5430820000001</v>
      </c>
      <c r="BG6" s="74">
        <v>-5721.7971669999997</v>
      </c>
      <c r="BH6" s="74">
        <v>-8153.5808580000003</v>
      </c>
      <c r="BI6" s="74">
        <v>-9932.9439180000008</v>
      </c>
      <c r="BJ6" s="113">
        <v>-4211.1467510000011</v>
      </c>
      <c r="BK6" s="73">
        <v>-2706.1287440000001</v>
      </c>
      <c r="BL6" s="74"/>
      <c r="BM6" s="74"/>
      <c r="BN6" s="74"/>
      <c r="BO6" s="113"/>
    </row>
    <row r="7" spans="1:67" ht="15" customHeight="1">
      <c r="A7" s="198" t="s">
        <v>294</v>
      </c>
      <c r="B7" s="79"/>
      <c r="C7" s="72" t="s">
        <v>308</v>
      </c>
      <c r="D7" s="71" t="s">
        <v>308</v>
      </c>
      <c r="E7" s="71" t="s">
        <v>308</v>
      </c>
      <c r="F7" s="71" t="s">
        <v>308</v>
      </c>
      <c r="G7" s="71" t="s">
        <v>308</v>
      </c>
      <c r="H7" s="72" t="s">
        <v>308</v>
      </c>
      <c r="I7" s="71" t="s">
        <v>283</v>
      </c>
      <c r="J7" s="71" t="s">
        <v>308</v>
      </c>
      <c r="K7" s="71" t="s">
        <v>283</v>
      </c>
      <c r="L7" s="71" t="s">
        <v>283</v>
      </c>
      <c r="M7" s="72" t="s">
        <v>308</v>
      </c>
      <c r="N7" s="71" t="s">
        <v>308</v>
      </c>
      <c r="O7" s="71" t="s">
        <v>308</v>
      </c>
      <c r="P7" s="71" t="s">
        <v>283</v>
      </c>
      <c r="Q7" s="71" t="s">
        <v>283</v>
      </c>
      <c r="R7" s="72" t="s">
        <v>308</v>
      </c>
      <c r="S7" s="71" t="s">
        <v>308</v>
      </c>
      <c r="T7" s="71" t="s">
        <v>308</v>
      </c>
      <c r="U7" s="71" t="s">
        <v>308</v>
      </c>
      <c r="V7" s="71" t="s">
        <v>308</v>
      </c>
      <c r="W7" s="72" t="s">
        <v>308</v>
      </c>
      <c r="X7" s="71" t="s">
        <v>308</v>
      </c>
      <c r="Y7" s="71" t="s">
        <v>308</v>
      </c>
      <c r="Z7" s="71" t="s">
        <v>308</v>
      </c>
      <c r="AA7" s="71" t="s">
        <v>308</v>
      </c>
      <c r="AB7" s="72" t="s">
        <v>283</v>
      </c>
      <c r="AC7" s="71" t="s">
        <v>283</v>
      </c>
      <c r="AD7" s="71" t="s">
        <v>283</v>
      </c>
      <c r="AE7" s="71" t="s">
        <v>283</v>
      </c>
      <c r="AF7" s="71" t="s">
        <v>283</v>
      </c>
      <c r="AG7" s="72" t="s">
        <v>308</v>
      </c>
      <c r="AH7" s="71" t="s">
        <v>308</v>
      </c>
      <c r="AI7" s="71" t="s">
        <v>283</v>
      </c>
      <c r="AJ7" s="71" t="s">
        <v>283</v>
      </c>
      <c r="AK7" s="71" t="s">
        <v>283</v>
      </c>
      <c r="AL7" s="72" t="s">
        <v>283</v>
      </c>
      <c r="AM7" s="71" t="s">
        <v>283</v>
      </c>
      <c r="AN7" s="71" t="s">
        <v>283</v>
      </c>
      <c r="AO7" s="71" t="s">
        <v>283</v>
      </c>
      <c r="AP7" s="71" t="s">
        <v>283</v>
      </c>
      <c r="AQ7" s="72" t="s">
        <v>283</v>
      </c>
      <c r="AR7" s="71" t="s">
        <v>283</v>
      </c>
      <c r="AS7" s="71" t="s">
        <v>283</v>
      </c>
      <c r="AT7" s="71" t="s">
        <v>283</v>
      </c>
      <c r="AU7" s="117" t="s">
        <v>283</v>
      </c>
      <c r="AV7" s="72" t="s">
        <v>283</v>
      </c>
      <c r="AW7" s="71" t="s">
        <v>283</v>
      </c>
      <c r="AX7" s="71" t="s">
        <v>283</v>
      </c>
      <c r="AY7" s="71" t="s">
        <v>283</v>
      </c>
      <c r="AZ7" s="117" t="s">
        <v>283</v>
      </c>
      <c r="BA7" s="72" t="s">
        <v>283</v>
      </c>
      <c r="BB7" s="71" t="s">
        <v>283</v>
      </c>
      <c r="BC7" s="71" t="s">
        <v>283</v>
      </c>
      <c r="BD7" s="71" t="s">
        <v>283</v>
      </c>
      <c r="BE7" s="71" t="s">
        <v>283</v>
      </c>
      <c r="BF7" s="239" t="s">
        <v>283</v>
      </c>
      <c r="BG7" s="240" t="s">
        <v>283</v>
      </c>
      <c r="BH7" s="240" t="s">
        <v>283</v>
      </c>
      <c r="BI7" s="240" t="s">
        <v>283</v>
      </c>
      <c r="BJ7" s="288" t="s">
        <v>283</v>
      </c>
      <c r="BK7" s="239" t="s">
        <v>283</v>
      </c>
      <c r="BL7" s="240"/>
      <c r="BM7" s="240"/>
      <c r="BN7" s="240"/>
      <c r="BO7" s="288"/>
    </row>
    <row r="8" spans="1:67" ht="30" customHeight="1">
      <c r="A8" s="91" t="s">
        <v>267</v>
      </c>
      <c r="B8" s="50"/>
      <c r="C8" s="86" t="s">
        <v>283</v>
      </c>
      <c r="D8" s="87" t="s">
        <v>283</v>
      </c>
      <c r="E8" s="87" t="s">
        <v>283</v>
      </c>
      <c r="F8" s="87" t="s">
        <v>283</v>
      </c>
      <c r="G8" s="87" t="s">
        <v>283</v>
      </c>
      <c r="H8" s="86" t="s">
        <v>283</v>
      </c>
      <c r="I8" s="87">
        <v>-21</v>
      </c>
      <c r="J8" s="87">
        <v>-40</v>
      </c>
      <c r="K8" s="87">
        <v>-36</v>
      </c>
      <c r="L8" s="87">
        <v>-15</v>
      </c>
      <c r="M8" s="86" t="s">
        <v>283</v>
      </c>
      <c r="N8" s="87" t="s">
        <v>283</v>
      </c>
      <c r="O8" s="87" t="s">
        <v>283</v>
      </c>
      <c r="P8" s="87">
        <v>0</v>
      </c>
      <c r="Q8" s="87">
        <v>0</v>
      </c>
      <c r="R8" s="86" t="s">
        <v>283</v>
      </c>
      <c r="S8" s="87" t="s">
        <v>283</v>
      </c>
      <c r="T8" s="87" t="s">
        <v>283</v>
      </c>
      <c r="U8" s="87" t="s">
        <v>283</v>
      </c>
      <c r="V8" s="87" t="s">
        <v>283</v>
      </c>
      <c r="W8" s="86" t="s">
        <v>283</v>
      </c>
      <c r="X8" s="87" t="s">
        <v>283</v>
      </c>
      <c r="Y8" s="87" t="s">
        <v>283</v>
      </c>
      <c r="Z8" s="87" t="s">
        <v>283</v>
      </c>
      <c r="AA8" s="87" t="s">
        <v>283</v>
      </c>
      <c r="AB8" s="86" t="s">
        <v>283</v>
      </c>
      <c r="AC8" s="87" t="s">
        <v>283</v>
      </c>
      <c r="AD8" s="87" t="s">
        <v>283</v>
      </c>
      <c r="AE8" s="87" t="s">
        <v>283</v>
      </c>
      <c r="AF8" s="87" t="s">
        <v>283</v>
      </c>
      <c r="AG8" s="86" t="s">
        <v>283</v>
      </c>
      <c r="AH8" s="87" t="s">
        <v>283</v>
      </c>
      <c r="AI8" s="87" t="s">
        <v>283</v>
      </c>
      <c r="AJ8" s="87">
        <v>-8</v>
      </c>
      <c r="AK8" s="87">
        <v>-8</v>
      </c>
      <c r="AL8" s="86">
        <v>-14</v>
      </c>
      <c r="AM8" s="87">
        <v>-14</v>
      </c>
      <c r="AN8" s="87">
        <v>-44</v>
      </c>
      <c r="AO8" s="87">
        <v>-44</v>
      </c>
      <c r="AP8" s="87">
        <v>-30</v>
      </c>
      <c r="AQ8" s="86" t="s">
        <v>283</v>
      </c>
      <c r="AR8" s="87" t="s">
        <v>283</v>
      </c>
      <c r="AS8" s="87" t="s">
        <v>283</v>
      </c>
      <c r="AT8" s="87">
        <v>-1</v>
      </c>
      <c r="AU8" s="115">
        <v>-1</v>
      </c>
      <c r="AV8" s="86" t="s">
        <v>283</v>
      </c>
      <c r="AW8" s="124" t="s">
        <v>286</v>
      </c>
      <c r="AX8" s="87" t="s">
        <v>286</v>
      </c>
      <c r="AY8" s="87" t="s">
        <v>286</v>
      </c>
      <c r="AZ8" s="115" t="s">
        <v>286</v>
      </c>
      <c r="BA8" s="224">
        <v>0</v>
      </c>
      <c r="BB8" s="224">
        <v>0</v>
      </c>
      <c r="BC8" s="224">
        <v>0</v>
      </c>
      <c r="BD8" s="87">
        <v>-0.63126000000000004</v>
      </c>
      <c r="BE8" s="74">
        <f t="shared" ref="BE8:BE9" si="0">BD8-BB8</f>
        <v>-0.63126000000000004</v>
      </c>
      <c r="BF8" s="241">
        <v>0</v>
      </c>
      <c r="BG8" s="224">
        <v>0</v>
      </c>
      <c r="BH8" s="224">
        <v>0</v>
      </c>
      <c r="BI8" s="224">
        <v>0</v>
      </c>
      <c r="BJ8" s="289">
        <v>0</v>
      </c>
      <c r="BK8" s="241">
        <v>0</v>
      </c>
      <c r="BL8" s="224"/>
      <c r="BM8" s="224"/>
      <c r="BN8" s="224"/>
      <c r="BO8" s="289"/>
    </row>
    <row r="9" spans="1:67" ht="28.8">
      <c r="A9" s="77" t="s">
        <v>274</v>
      </c>
      <c r="B9" s="43"/>
      <c r="C9" s="73">
        <v>28</v>
      </c>
      <c r="D9" s="74">
        <v>56</v>
      </c>
      <c r="E9" s="74">
        <v>83</v>
      </c>
      <c r="F9" s="74">
        <v>109</v>
      </c>
      <c r="G9" s="74">
        <v>53</v>
      </c>
      <c r="H9" s="73">
        <v>27</v>
      </c>
      <c r="I9" s="74">
        <v>52</v>
      </c>
      <c r="J9" s="74">
        <v>81</v>
      </c>
      <c r="K9" s="74">
        <v>111</v>
      </c>
      <c r="L9" s="74">
        <v>59</v>
      </c>
      <c r="M9" s="73">
        <v>30</v>
      </c>
      <c r="N9" s="74">
        <v>60</v>
      </c>
      <c r="O9" s="74">
        <v>92</v>
      </c>
      <c r="P9" s="74">
        <v>128</v>
      </c>
      <c r="Q9" s="74">
        <v>69</v>
      </c>
      <c r="R9" s="73">
        <v>37</v>
      </c>
      <c r="S9" s="74">
        <v>74</v>
      </c>
      <c r="T9" s="74">
        <v>113</v>
      </c>
      <c r="U9" s="74">
        <v>153</v>
      </c>
      <c r="V9" s="74">
        <v>79</v>
      </c>
      <c r="W9" s="73">
        <v>40</v>
      </c>
      <c r="X9" s="74">
        <v>80</v>
      </c>
      <c r="Y9" s="74">
        <v>122</v>
      </c>
      <c r="Z9" s="74">
        <v>172</v>
      </c>
      <c r="AA9" s="74">
        <v>92</v>
      </c>
      <c r="AB9" s="73">
        <v>192</v>
      </c>
      <c r="AC9" s="74">
        <v>402</v>
      </c>
      <c r="AD9" s="74">
        <v>602</v>
      </c>
      <c r="AE9" s="74">
        <v>838</v>
      </c>
      <c r="AF9" s="74">
        <v>437</v>
      </c>
      <c r="AG9" s="73">
        <v>214</v>
      </c>
      <c r="AH9" s="74">
        <v>427</v>
      </c>
      <c r="AI9" s="74">
        <v>638</v>
      </c>
      <c r="AJ9" s="74">
        <v>846</v>
      </c>
      <c r="AK9" s="74">
        <v>419</v>
      </c>
      <c r="AL9" s="73">
        <v>207</v>
      </c>
      <c r="AM9" s="74">
        <v>413</v>
      </c>
      <c r="AN9" s="74">
        <v>615</v>
      </c>
      <c r="AO9" s="74">
        <v>813</v>
      </c>
      <c r="AP9" s="74">
        <v>400</v>
      </c>
      <c r="AQ9" s="73">
        <v>201</v>
      </c>
      <c r="AR9" s="74">
        <v>416</v>
      </c>
      <c r="AS9" s="74">
        <v>578</v>
      </c>
      <c r="AT9" s="74">
        <v>804</v>
      </c>
      <c r="AU9" s="113">
        <v>388</v>
      </c>
      <c r="AV9" s="55">
        <v>215</v>
      </c>
      <c r="AW9" s="56">
        <v>426</v>
      </c>
      <c r="AX9" s="74">
        <v>525</v>
      </c>
      <c r="AY9" s="74">
        <v>693</v>
      </c>
      <c r="AZ9" s="113">
        <v>266</v>
      </c>
      <c r="BA9" s="73">
        <v>166</v>
      </c>
      <c r="BB9" s="74">
        <v>326</v>
      </c>
      <c r="BC9" s="74">
        <v>472.473615</v>
      </c>
      <c r="BD9" s="74">
        <v>621.30443400000001</v>
      </c>
      <c r="BE9" s="74">
        <f t="shared" si="0"/>
        <v>295.30443400000001</v>
      </c>
      <c r="BF9" s="73">
        <v>150.36656400000001</v>
      </c>
      <c r="BG9" s="74">
        <v>317.93473</v>
      </c>
      <c r="BH9" s="74">
        <v>475.730771</v>
      </c>
      <c r="BI9" s="74">
        <v>634.16725499999995</v>
      </c>
      <c r="BJ9" s="113">
        <v>316.23252499999995</v>
      </c>
      <c r="BK9" s="73">
        <v>157.60325499999999</v>
      </c>
      <c r="BL9" s="74"/>
      <c r="BM9" s="74"/>
      <c r="BN9" s="74"/>
      <c r="BO9" s="113"/>
    </row>
    <row r="10" spans="1:67" ht="13.95" customHeight="1">
      <c r="C10" s="49"/>
      <c r="D10" s="49"/>
      <c r="E10" s="49"/>
      <c r="F10" s="49"/>
      <c r="G10" s="49"/>
      <c r="H10" s="49"/>
      <c r="I10" s="49"/>
      <c r="J10" s="49"/>
      <c r="K10" s="49"/>
      <c r="L10" s="49"/>
      <c r="M10" s="49"/>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BA10" s="49"/>
      <c r="BB10" s="49"/>
      <c r="BC10" s="49"/>
      <c r="BD10" s="49"/>
      <c r="BE10" s="49"/>
      <c r="BF10" s="49"/>
      <c r="BK10" s="49"/>
    </row>
    <row r="11" spans="1:67" ht="13.95" hidden="1" customHeight="1">
      <c r="J11" s="41"/>
      <c r="K11" s="41"/>
      <c r="L11" s="41"/>
    </row>
    <row r="12" spans="1:67" ht="13.95" hidden="1" customHeight="1">
      <c r="A12" s="48"/>
      <c r="B12" s="48"/>
    </row>
    <row r="13" spans="1:67" ht="13.95" hidden="1" customHeight="1">
      <c r="A13" s="49"/>
      <c r="B13" s="49"/>
    </row>
    <row r="14" spans="1:67" ht="13.95" hidden="1" customHeight="1">
      <c r="A14" s="49"/>
      <c r="B14" s="49"/>
    </row>
  </sheetData>
  <phoneticPr fontId="18"/>
  <pageMargins left="0.7" right="0.7" top="0.75" bottom="0.75" header="0.3" footer="0.3"/>
  <pageSetup paperSize="9" scale="24"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2F43F-E7D5-424B-85EC-1274276C1476}">
  <sheetPr>
    <pageSetUpPr fitToPage="1"/>
  </sheetPr>
  <dimension ref="A1:BB1048576"/>
  <sheetViews>
    <sheetView showGridLines="0" tabSelected="1" workbookViewId="0">
      <pane xSplit="2" ySplit="4" topLeftCell="C5" activePane="bottomRight" state="frozen"/>
      <selection pane="topRight" activeCell="C1" sqref="C1"/>
      <selection pane="bottomLeft" activeCell="A5" sqref="A5"/>
      <selection pane="bottomRight" activeCell="C5" sqref="C5"/>
    </sheetView>
    <sheetView showGridLines="0" zoomScale="90" zoomScaleNormal="90" workbookViewId="1">
      <pane xSplit="2" ySplit="4" topLeftCell="AM5" activePane="bottomRight" state="frozen"/>
      <selection pane="topRight"/>
      <selection pane="bottomLeft"/>
      <selection pane="bottomRight"/>
    </sheetView>
  </sheetViews>
  <sheetFormatPr defaultColWidth="11.44140625" defaultRowHeight="13.8" zeroHeight="1" outlineLevelCol="1"/>
  <cols>
    <col min="1" max="1" width="30.77734375" style="270" customWidth="1"/>
    <col min="2" max="2" width="10.77734375" style="270" customWidth="1"/>
    <col min="3" max="17" width="10.77734375" style="249" hidden="1" customWidth="1" outlineLevel="1"/>
    <col min="18" max="18" width="1.21875" style="249" hidden="1" customWidth="1" outlineLevel="1"/>
    <col min="19" max="19" width="10.77734375" style="249" hidden="1" customWidth="1" outlineLevel="1" collapsed="1"/>
    <col min="20" max="22" width="10.77734375" style="249" hidden="1" customWidth="1" outlineLevel="1"/>
    <col min="23" max="23" width="10.77734375" style="249" hidden="1" customWidth="1" outlineLevel="1" collapsed="1"/>
    <col min="24" max="34" width="10.77734375" style="249" hidden="1" customWidth="1" outlineLevel="1"/>
    <col min="35" max="35" width="10.77734375" style="249" hidden="1" customWidth="1" outlineLevel="1" collapsed="1"/>
    <col min="36" max="38" width="10.77734375" style="249" hidden="1" customWidth="1" outlineLevel="1"/>
    <col min="39" max="39" width="10.77734375" style="249" customWidth="1" collapsed="1"/>
    <col min="40" max="47" width="10.77734375" style="249" customWidth="1"/>
    <col min="48" max="48" width="10.77734375" style="249" customWidth="1" collapsed="1"/>
    <col min="49" max="51" width="10.77734375" style="249" customWidth="1"/>
    <col min="52" max="52" width="10.77734375" style="249" customWidth="1" collapsed="1"/>
    <col min="53" max="54" width="10.77734375" style="249" customWidth="1"/>
    <col min="55" max="55" width="11.44140625" style="249"/>
    <col min="56" max="56" width="13.77734375" style="249" bestFit="1" customWidth="1"/>
    <col min="57" max="16384" width="11.44140625" style="249"/>
  </cols>
  <sheetData>
    <row r="1" spans="1:54" ht="22.2" customHeight="1">
      <c r="A1" s="277" t="s">
        <v>309</v>
      </c>
      <c r="B1" s="285"/>
      <c r="C1" s="285"/>
      <c r="D1" s="285"/>
      <c r="E1" s="285"/>
      <c r="F1" s="285"/>
      <c r="H1" s="253"/>
      <c r="I1" s="253"/>
      <c r="J1" s="253"/>
      <c r="AP1" s="273"/>
    </row>
    <row r="2" spans="1:54" ht="15" customHeight="1">
      <c r="A2" s="246" t="s">
        <v>310</v>
      </c>
      <c r="B2" s="286"/>
      <c r="C2" s="286"/>
      <c r="D2" s="286"/>
      <c r="E2" s="286"/>
      <c r="F2" s="286"/>
      <c r="G2" s="286"/>
      <c r="H2" s="253"/>
      <c r="I2" s="253"/>
      <c r="J2" s="253"/>
    </row>
    <row r="3" spans="1:54" ht="15" customHeight="1">
      <c r="A3" s="218" t="s">
        <v>242</v>
      </c>
      <c r="B3" s="214"/>
      <c r="C3" s="212" t="s">
        <v>243</v>
      </c>
      <c r="D3" s="213"/>
      <c r="E3" s="213"/>
      <c r="F3" s="214"/>
      <c r="G3" s="215" t="s">
        <v>244</v>
      </c>
      <c r="H3" s="216"/>
      <c r="I3" s="216"/>
      <c r="J3" s="217"/>
      <c r="K3" s="212" t="s">
        <v>245</v>
      </c>
      <c r="L3" s="213"/>
      <c r="M3" s="213"/>
      <c r="N3" s="214"/>
      <c r="O3" s="215" t="s">
        <v>246</v>
      </c>
      <c r="P3" s="216"/>
      <c r="Q3" s="216"/>
      <c r="R3" s="217"/>
      <c r="S3" s="212" t="s">
        <v>247</v>
      </c>
      <c r="T3" s="213"/>
      <c r="U3" s="213"/>
      <c r="V3" s="214"/>
      <c r="W3" s="215" t="s">
        <v>248</v>
      </c>
      <c r="X3" s="216"/>
      <c r="Y3" s="216"/>
      <c r="Z3" s="217"/>
      <c r="AA3" s="212" t="s">
        <v>249</v>
      </c>
      <c r="AB3" s="213"/>
      <c r="AC3" s="213"/>
      <c r="AD3" s="214"/>
      <c r="AE3" s="215" t="s">
        <v>250</v>
      </c>
      <c r="AF3" s="216"/>
      <c r="AG3" s="216"/>
      <c r="AH3" s="217"/>
      <c r="AI3" s="212" t="s">
        <v>251</v>
      </c>
      <c r="AJ3" s="213"/>
      <c r="AK3" s="213"/>
      <c r="AL3" s="214"/>
      <c r="AM3" s="186" t="s">
        <v>252</v>
      </c>
      <c r="AN3" s="187"/>
      <c r="AO3" s="187"/>
      <c r="AP3" s="187"/>
      <c r="AQ3" s="212" t="s">
        <v>433</v>
      </c>
      <c r="AR3" s="213"/>
      <c r="AS3" s="213"/>
      <c r="AT3" s="214"/>
      <c r="AU3" s="186" t="s">
        <v>434</v>
      </c>
      <c r="AV3" s="187"/>
      <c r="AW3" s="187"/>
      <c r="AX3" s="187"/>
      <c r="AY3" s="212" t="s">
        <v>443</v>
      </c>
      <c r="AZ3" s="213"/>
      <c r="BA3" s="213"/>
      <c r="BB3" s="213"/>
    </row>
    <row r="4" spans="1:54" s="251" customFormat="1" ht="27" customHeight="1">
      <c r="A4" s="195" t="s">
        <v>207</v>
      </c>
      <c r="B4" s="100"/>
      <c r="C4" s="102" t="s">
        <v>253</v>
      </c>
      <c r="D4" s="102" t="s">
        <v>254</v>
      </c>
      <c r="E4" s="102" t="s">
        <v>255</v>
      </c>
      <c r="F4" s="102" t="s">
        <v>256</v>
      </c>
      <c r="G4" s="102" t="s">
        <v>253</v>
      </c>
      <c r="H4" s="102" t="s">
        <v>254</v>
      </c>
      <c r="I4" s="102" t="s">
        <v>255</v>
      </c>
      <c r="J4" s="102" t="s">
        <v>256</v>
      </c>
      <c r="K4" s="102" t="s">
        <v>253</v>
      </c>
      <c r="L4" s="102" t="s">
        <v>254</v>
      </c>
      <c r="M4" s="102" t="s">
        <v>255</v>
      </c>
      <c r="N4" s="102" t="s">
        <v>256</v>
      </c>
      <c r="O4" s="102" t="s">
        <v>253</v>
      </c>
      <c r="P4" s="102" t="s">
        <v>254</v>
      </c>
      <c r="Q4" s="102" t="s">
        <v>255</v>
      </c>
      <c r="R4" s="102" t="s">
        <v>256</v>
      </c>
      <c r="S4" s="102" t="s">
        <v>253</v>
      </c>
      <c r="T4" s="102" t="s">
        <v>254</v>
      </c>
      <c r="U4" s="102" t="s">
        <v>255</v>
      </c>
      <c r="V4" s="102" t="s">
        <v>256</v>
      </c>
      <c r="W4" s="102" t="s">
        <v>253</v>
      </c>
      <c r="X4" s="102" t="s">
        <v>254</v>
      </c>
      <c r="Y4" s="102" t="s">
        <v>255</v>
      </c>
      <c r="Z4" s="102" t="s">
        <v>256</v>
      </c>
      <c r="AA4" s="102" t="s">
        <v>253</v>
      </c>
      <c r="AB4" s="102" t="s">
        <v>254</v>
      </c>
      <c r="AC4" s="102" t="s">
        <v>255</v>
      </c>
      <c r="AD4" s="102" t="s">
        <v>256</v>
      </c>
      <c r="AE4" s="102" t="s">
        <v>253</v>
      </c>
      <c r="AF4" s="102" t="s">
        <v>254</v>
      </c>
      <c r="AG4" s="102" t="s">
        <v>255</v>
      </c>
      <c r="AH4" s="102" t="s">
        <v>256</v>
      </c>
      <c r="AI4" s="102" t="s">
        <v>253</v>
      </c>
      <c r="AJ4" s="102" t="s">
        <v>254</v>
      </c>
      <c r="AK4" s="102" t="s">
        <v>255</v>
      </c>
      <c r="AL4" s="102" t="s">
        <v>256</v>
      </c>
      <c r="AM4" s="102" t="s">
        <v>253</v>
      </c>
      <c r="AN4" s="102" t="s">
        <v>254</v>
      </c>
      <c r="AO4" s="102" t="s">
        <v>255</v>
      </c>
      <c r="AP4" s="102" t="s">
        <v>256</v>
      </c>
      <c r="AQ4" s="102" t="s">
        <v>253</v>
      </c>
      <c r="AR4" s="102" t="s">
        <v>254</v>
      </c>
      <c r="AS4" s="102" t="s">
        <v>255</v>
      </c>
      <c r="AT4" s="102" t="s">
        <v>256</v>
      </c>
      <c r="AU4" s="102" t="s">
        <v>253</v>
      </c>
      <c r="AV4" s="102" t="s">
        <v>254</v>
      </c>
      <c r="AW4" s="102" t="s">
        <v>255</v>
      </c>
      <c r="AX4" s="102" t="s">
        <v>256</v>
      </c>
      <c r="AY4" s="102" t="s">
        <v>253</v>
      </c>
      <c r="AZ4" s="102" t="s">
        <v>254</v>
      </c>
      <c r="BA4" s="102" t="s">
        <v>255</v>
      </c>
      <c r="BB4" s="102" t="s">
        <v>256</v>
      </c>
    </row>
    <row r="5" spans="1:54" ht="30" customHeight="1">
      <c r="A5" s="156" t="s">
        <v>214</v>
      </c>
      <c r="B5" s="42"/>
      <c r="C5" s="75" t="s">
        <v>308</v>
      </c>
      <c r="D5" s="76" t="s">
        <v>308</v>
      </c>
      <c r="E5" s="76" t="s">
        <v>308</v>
      </c>
      <c r="F5" s="76" t="s">
        <v>308</v>
      </c>
      <c r="G5" s="75" t="s">
        <v>308</v>
      </c>
      <c r="H5" s="76" t="s">
        <v>308</v>
      </c>
      <c r="I5" s="76" t="s">
        <v>308</v>
      </c>
      <c r="J5" s="76" t="s">
        <v>308</v>
      </c>
      <c r="K5" s="75" t="s">
        <v>308</v>
      </c>
      <c r="L5" s="76" t="s">
        <v>308</v>
      </c>
      <c r="M5" s="76" t="s">
        <v>308</v>
      </c>
      <c r="N5" s="76" t="s">
        <v>308</v>
      </c>
      <c r="O5" s="75" t="s">
        <v>308</v>
      </c>
      <c r="P5" s="76" t="s">
        <v>308</v>
      </c>
      <c r="Q5" s="76" t="s">
        <v>308</v>
      </c>
      <c r="R5" s="76" t="s">
        <v>308</v>
      </c>
      <c r="S5" s="75" t="s">
        <v>308</v>
      </c>
      <c r="T5" s="76" t="s">
        <v>308</v>
      </c>
      <c r="U5" s="76" t="s">
        <v>308</v>
      </c>
      <c r="V5" s="76" t="s">
        <v>308</v>
      </c>
      <c r="W5" s="75" t="s">
        <v>308</v>
      </c>
      <c r="X5" s="76" t="s">
        <v>308</v>
      </c>
      <c r="Y5" s="76" t="s">
        <v>308</v>
      </c>
      <c r="Z5" s="76" t="s">
        <v>308</v>
      </c>
      <c r="AA5" s="75" t="s">
        <v>308</v>
      </c>
      <c r="AB5" s="76" t="s">
        <v>308</v>
      </c>
      <c r="AC5" s="76" t="s">
        <v>308</v>
      </c>
      <c r="AD5" s="76" t="s">
        <v>308</v>
      </c>
      <c r="AE5" s="75" t="s">
        <v>308</v>
      </c>
      <c r="AF5" s="76" t="s">
        <v>308</v>
      </c>
      <c r="AG5" s="76" t="s">
        <v>308</v>
      </c>
      <c r="AH5" s="76" t="s">
        <v>308</v>
      </c>
      <c r="AI5" s="75" t="s">
        <v>308</v>
      </c>
      <c r="AJ5" s="76" t="s">
        <v>308</v>
      </c>
      <c r="AK5" s="76" t="s">
        <v>308</v>
      </c>
      <c r="AL5" s="76" t="s">
        <v>308</v>
      </c>
      <c r="AM5" s="75" t="s">
        <v>308</v>
      </c>
      <c r="AN5" s="76" t="s">
        <v>308</v>
      </c>
      <c r="AO5" s="76" t="s">
        <v>308</v>
      </c>
      <c r="AP5" s="76" t="s">
        <v>308</v>
      </c>
      <c r="AQ5" s="75" t="s">
        <v>308</v>
      </c>
      <c r="AR5" s="76" t="s">
        <v>308</v>
      </c>
      <c r="AS5" s="76" t="s">
        <v>283</v>
      </c>
      <c r="AT5" s="76" t="s">
        <v>308</v>
      </c>
      <c r="AU5" s="75" t="s">
        <v>283</v>
      </c>
      <c r="AV5" s="76" t="s">
        <v>308</v>
      </c>
      <c r="AW5" s="76" t="s">
        <v>308</v>
      </c>
      <c r="AX5" s="112" t="s">
        <v>283</v>
      </c>
      <c r="AY5" s="75" t="s">
        <v>283</v>
      </c>
      <c r="AZ5" s="76"/>
      <c r="BA5" s="76"/>
      <c r="BB5" s="112"/>
    </row>
    <row r="6" spans="1:54" ht="30" customHeight="1">
      <c r="A6" s="80" t="s">
        <v>221</v>
      </c>
      <c r="B6" s="80"/>
      <c r="C6" s="73">
        <v>-904</v>
      </c>
      <c r="D6" s="74">
        <v>-1392</v>
      </c>
      <c r="E6" s="74">
        <v>-312</v>
      </c>
      <c r="F6" s="74">
        <v>-924</v>
      </c>
      <c r="G6" s="73">
        <v>-1128</v>
      </c>
      <c r="H6" s="74">
        <v>-1059</v>
      </c>
      <c r="I6" s="74">
        <v>-1046</v>
      </c>
      <c r="J6" s="74">
        <v>-1067</v>
      </c>
      <c r="K6" s="73">
        <v>-1253</v>
      </c>
      <c r="L6" s="74">
        <v>-1319</v>
      </c>
      <c r="M6" s="74">
        <v>-1077</v>
      </c>
      <c r="N6" s="74">
        <v>-1203</v>
      </c>
      <c r="O6" s="73">
        <v>-1389</v>
      </c>
      <c r="P6" s="74">
        <v>-1354</v>
      </c>
      <c r="Q6" s="74">
        <v>-1546</v>
      </c>
      <c r="R6" s="74">
        <v>-1519</v>
      </c>
      <c r="S6" s="73">
        <v>-1643</v>
      </c>
      <c r="T6" s="74">
        <v>-1606</v>
      </c>
      <c r="U6" s="74">
        <v>-1721</v>
      </c>
      <c r="V6" s="74">
        <v>-2052</v>
      </c>
      <c r="W6" s="73">
        <v>-2110</v>
      </c>
      <c r="X6" s="74">
        <v>-2295</v>
      </c>
      <c r="Y6" s="74">
        <v>-2074</v>
      </c>
      <c r="Z6" s="74">
        <v>-2111</v>
      </c>
      <c r="AA6" s="73">
        <v>-1774</v>
      </c>
      <c r="AB6" s="74">
        <v>-1799</v>
      </c>
      <c r="AC6" s="74">
        <v>-2010</v>
      </c>
      <c r="AD6" s="74">
        <v>-2120</v>
      </c>
      <c r="AE6" s="73">
        <v>-1574</v>
      </c>
      <c r="AF6" s="74">
        <v>-1677</v>
      </c>
      <c r="AG6" s="74">
        <v>-2264</v>
      </c>
      <c r="AH6" s="74">
        <v>-1925</v>
      </c>
      <c r="AI6" s="73">
        <v>-2159</v>
      </c>
      <c r="AJ6" s="74">
        <v>-2238</v>
      </c>
      <c r="AK6" s="74">
        <v>-2485</v>
      </c>
      <c r="AL6" s="74">
        <v>-2612</v>
      </c>
      <c r="AM6" s="55">
        <v>-2591</v>
      </c>
      <c r="AN6" s="56">
        <v>-3149</v>
      </c>
      <c r="AO6" s="87">
        <v>-3157</v>
      </c>
      <c r="AP6" s="74">
        <v>-2339</v>
      </c>
      <c r="AQ6" s="73">
        <v>-2429</v>
      </c>
      <c r="AR6" s="74">
        <v>-2511</v>
      </c>
      <c r="AS6" s="87">
        <v>-2269.074325</v>
      </c>
      <c r="AT6" s="74">
        <v>5740</v>
      </c>
      <c r="AU6" s="73">
        <v>-2649.5430820000001</v>
      </c>
      <c r="AV6" s="74">
        <v>-3072.2540849999996</v>
      </c>
      <c r="AW6" s="74">
        <v>-2431.7836910000005</v>
      </c>
      <c r="AX6" s="113">
        <v>-1779.3630600000006</v>
      </c>
      <c r="AY6" s="73">
        <v>-2706.1287440000001</v>
      </c>
      <c r="AZ6" s="74"/>
      <c r="BA6" s="74"/>
      <c r="BB6" s="113"/>
    </row>
    <row r="7" spans="1:54" ht="15" customHeight="1">
      <c r="A7" s="198" t="s">
        <v>294</v>
      </c>
      <c r="B7" s="79"/>
      <c r="C7" s="72" t="s">
        <v>308</v>
      </c>
      <c r="D7" s="71" t="s">
        <v>283</v>
      </c>
      <c r="E7" s="71" t="s">
        <v>308</v>
      </c>
      <c r="F7" s="71" t="s">
        <v>283</v>
      </c>
      <c r="G7" s="72" t="s">
        <v>308</v>
      </c>
      <c r="H7" s="71" t="s">
        <v>283</v>
      </c>
      <c r="I7" s="71" t="s">
        <v>308</v>
      </c>
      <c r="J7" s="71" t="s">
        <v>283</v>
      </c>
      <c r="K7" s="72" t="s">
        <v>308</v>
      </c>
      <c r="L7" s="71" t="s">
        <v>308</v>
      </c>
      <c r="M7" s="71" t="s">
        <v>283</v>
      </c>
      <c r="N7" s="71" t="s">
        <v>283</v>
      </c>
      <c r="O7" s="72" t="s">
        <v>308</v>
      </c>
      <c r="P7" s="71" t="s">
        <v>308</v>
      </c>
      <c r="Q7" s="71" t="s">
        <v>308</v>
      </c>
      <c r="R7" s="71" t="s">
        <v>308</v>
      </c>
      <c r="S7" s="72" t="s">
        <v>308</v>
      </c>
      <c r="T7" s="71" t="s">
        <v>308</v>
      </c>
      <c r="U7" s="71" t="s">
        <v>308</v>
      </c>
      <c r="V7" s="71" t="s">
        <v>308</v>
      </c>
      <c r="W7" s="72" t="s">
        <v>283</v>
      </c>
      <c r="X7" s="71" t="s">
        <v>283</v>
      </c>
      <c r="Y7" s="71" t="s">
        <v>283</v>
      </c>
      <c r="Z7" s="71" t="s">
        <v>308</v>
      </c>
      <c r="AA7" s="72" t="s">
        <v>308</v>
      </c>
      <c r="AB7" s="71" t="s">
        <v>283</v>
      </c>
      <c r="AC7" s="71" t="s">
        <v>283</v>
      </c>
      <c r="AD7" s="71" t="s">
        <v>283</v>
      </c>
      <c r="AE7" s="72" t="s">
        <v>283</v>
      </c>
      <c r="AF7" s="71" t="s">
        <v>283</v>
      </c>
      <c r="AG7" s="71" t="s">
        <v>283</v>
      </c>
      <c r="AH7" s="71" t="s">
        <v>283</v>
      </c>
      <c r="AI7" s="72" t="s">
        <v>283</v>
      </c>
      <c r="AJ7" s="71" t="s">
        <v>283</v>
      </c>
      <c r="AK7" s="71" t="s">
        <v>283</v>
      </c>
      <c r="AL7" s="71" t="s">
        <v>283</v>
      </c>
      <c r="AM7" s="72" t="s">
        <v>283</v>
      </c>
      <c r="AN7" s="71" t="s">
        <v>283</v>
      </c>
      <c r="AO7" s="71" t="s">
        <v>283</v>
      </c>
      <c r="AP7" s="71" t="s">
        <v>283</v>
      </c>
      <c r="AQ7" s="72" t="s">
        <v>283</v>
      </c>
      <c r="AR7" s="71" t="s">
        <v>283</v>
      </c>
      <c r="AS7" s="71" t="s">
        <v>283</v>
      </c>
      <c r="AT7" s="71" t="s">
        <v>283</v>
      </c>
      <c r="AU7" s="239" t="s">
        <v>283</v>
      </c>
      <c r="AV7" s="240" t="s">
        <v>283</v>
      </c>
      <c r="AW7" s="240" t="s">
        <v>283</v>
      </c>
      <c r="AX7" s="288" t="s">
        <v>283</v>
      </c>
      <c r="AY7" s="239" t="s">
        <v>283</v>
      </c>
      <c r="AZ7" s="240"/>
      <c r="BA7" s="240"/>
      <c r="BB7" s="288"/>
    </row>
    <row r="8" spans="1:54" ht="30" customHeight="1">
      <c r="A8" s="278" t="s">
        <v>267</v>
      </c>
      <c r="B8" s="43"/>
      <c r="C8" s="73" t="s">
        <v>283</v>
      </c>
      <c r="D8" s="74" t="s">
        <v>283</v>
      </c>
      <c r="E8" s="74" t="s">
        <v>283</v>
      </c>
      <c r="F8" s="74" t="s">
        <v>283</v>
      </c>
      <c r="G8" s="73" t="s">
        <v>283</v>
      </c>
      <c r="H8" s="74">
        <v>-21</v>
      </c>
      <c r="I8" s="74">
        <v>-19</v>
      </c>
      <c r="J8" s="74">
        <v>-4</v>
      </c>
      <c r="K8" s="73" t="s">
        <v>283</v>
      </c>
      <c r="L8" s="74" t="s">
        <v>283</v>
      </c>
      <c r="M8" s="74" t="s">
        <v>283</v>
      </c>
      <c r="N8" s="74">
        <v>0</v>
      </c>
      <c r="O8" s="73" t="s">
        <v>283</v>
      </c>
      <c r="P8" s="74" t="s">
        <v>283</v>
      </c>
      <c r="Q8" s="74" t="s">
        <v>283</v>
      </c>
      <c r="R8" s="74" t="s">
        <v>283</v>
      </c>
      <c r="S8" s="73" t="s">
        <v>283</v>
      </c>
      <c r="T8" s="74" t="s">
        <v>283</v>
      </c>
      <c r="U8" s="74" t="s">
        <v>283</v>
      </c>
      <c r="V8" s="74" t="s">
        <v>283</v>
      </c>
      <c r="W8" s="73" t="s">
        <v>283</v>
      </c>
      <c r="X8" s="74" t="s">
        <v>283</v>
      </c>
      <c r="Y8" s="74" t="s">
        <v>283</v>
      </c>
      <c r="Z8" s="74" t="s">
        <v>283</v>
      </c>
      <c r="AA8" s="73" t="s">
        <v>283</v>
      </c>
      <c r="AB8" s="74" t="s">
        <v>283</v>
      </c>
      <c r="AC8" s="74" t="s">
        <v>283</v>
      </c>
      <c r="AD8" s="74">
        <v>-8</v>
      </c>
      <c r="AE8" s="73">
        <v>-14</v>
      </c>
      <c r="AF8" s="74" t="s">
        <v>283</v>
      </c>
      <c r="AG8" s="74">
        <v>-30</v>
      </c>
      <c r="AH8" s="74">
        <v>0</v>
      </c>
      <c r="AI8" s="73" t="s">
        <v>283</v>
      </c>
      <c r="AJ8" s="74" t="s">
        <v>283</v>
      </c>
      <c r="AK8" s="74" t="s">
        <v>283</v>
      </c>
      <c r="AL8" s="74">
        <v>-1</v>
      </c>
      <c r="AM8" s="73" t="s">
        <v>283</v>
      </c>
      <c r="AN8" s="74" t="s">
        <v>283</v>
      </c>
      <c r="AO8" s="74" t="s">
        <v>283</v>
      </c>
      <c r="AP8" s="74" t="s">
        <v>283</v>
      </c>
      <c r="AQ8" s="290">
        <v>0</v>
      </c>
      <c r="AR8" s="291">
        <v>0</v>
      </c>
      <c r="AS8" s="291">
        <v>0</v>
      </c>
      <c r="AT8" s="74">
        <v>-0.63126000000000004</v>
      </c>
      <c r="AU8" s="241">
        <v>0</v>
      </c>
      <c r="AV8" s="224">
        <v>0</v>
      </c>
      <c r="AW8" s="224">
        <v>0</v>
      </c>
      <c r="AX8" s="289">
        <v>0</v>
      </c>
      <c r="AY8" s="241">
        <v>0</v>
      </c>
      <c r="AZ8" s="224"/>
      <c r="BA8" s="224"/>
      <c r="BB8" s="289"/>
    </row>
    <row r="9" spans="1:54" ht="37.200000000000003" customHeight="1">
      <c r="A9" s="77" t="s">
        <v>268</v>
      </c>
      <c r="B9" s="43"/>
      <c r="C9" s="73">
        <v>28</v>
      </c>
      <c r="D9" s="74">
        <v>27</v>
      </c>
      <c r="E9" s="74">
        <v>27</v>
      </c>
      <c r="F9" s="74">
        <v>26</v>
      </c>
      <c r="G9" s="73">
        <v>27</v>
      </c>
      <c r="H9" s="74">
        <v>26</v>
      </c>
      <c r="I9" s="74">
        <v>28</v>
      </c>
      <c r="J9" s="74">
        <v>30</v>
      </c>
      <c r="K9" s="73">
        <v>30</v>
      </c>
      <c r="L9" s="74">
        <v>30</v>
      </c>
      <c r="M9" s="74">
        <v>33</v>
      </c>
      <c r="N9" s="74">
        <v>36</v>
      </c>
      <c r="O9" s="73">
        <v>37</v>
      </c>
      <c r="P9" s="74">
        <v>37</v>
      </c>
      <c r="Q9" s="74">
        <v>39</v>
      </c>
      <c r="R9" s="74">
        <v>40</v>
      </c>
      <c r="S9" s="73">
        <v>40</v>
      </c>
      <c r="T9" s="74">
        <v>40</v>
      </c>
      <c r="U9" s="74">
        <v>42</v>
      </c>
      <c r="V9" s="74">
        <v>50</v>
      </c>
      <c r="W9" s="73">
        <v>192</v>
      </c>
      <c r="X9" s="74">
        <v>209</v>
      </c>
      <c r="Y9" s="74">
        <v>200</v>
      </c>
      <c r="Z9" s="74">
        <v>236</v>
      </c>
      <c r="AA9" s="73">
        <v>214</v>
      </c>
      <c r="AB9" s="74">
        <v>214</v>
      </c>
      <c r="AC9" s="74">
        <v>210</v>
      </c>
      <c r="AD9" s="74">
        <v>209</v>
      </c>
      <c r="AE9" s="73">
        <v>207</v>
      </c>
      <c r="AF9" s="74">
        <v>206</v>
      </c>
      <c r="AG9" s="74">
        <v>202</v>
      </c>
      <c r="AH9" s="74">
        <v>199</v>
      </c>
      <c r="AI9" s="73">
        <v>201</v>
      </c>
      <c r="AJ9" s="74">
        <v>215</v>
      </c>
      <c r="AK9" s="74">
        <v>161</v>
      </c>
      <c r="AL9" s="74">
        <v>227</v>
      </c>
      <c r="AM9" s="55">
        <v>215</v>
      </c>
      <c r="AN9" s="56">
        <v>211</v>
      </c>
      <c r="AO9" s="74">
        <v>99</v>
      </c>
      <c r="AP9" s="74">
        <v>168</v>
      </c>
      <c r="AQ9" s="73">
        <v>166</v>
      </c>
      <c r="AR9" s="74">
        <v>160</v>
      </c>
      <c r="AS9" s="74">
        <v>147.038386</v>
      </c>
      <c r="AT9" s="74">
        <v>148.83081900000002</v>
      </c>
      <c r="AU9" s="73">
        <v>150.36656400000001</v>
      </c>
      <c r="AV9" s="74">
        <v>167.56816599999999</v>
      </c>
      <c r="AW9" s="74">
        <v>157.796041</v>
      </c>
      <c r="AX9" s="113">
        <v>158.43648399999995</v>
      </c>
      <c r="AY9" s="73">
        <v>157.60325499999999</v>
      </c>
      <c r="AZ9" s="74"/>
      <c r="BA9" s="74"/>
      <c r="BB9" s="113"/>
    </row>
    <row r="10" spans="1:54" ht="13.95" customHeight="1">
      <c r="C10" s="263"/>
      <c r="D10" s="263"/>
      <c r="E10" s="263"/>
      <c r="F10" s="263"/>
      <c r="G10" s="263"/>
      <c r="H10" s="263"/>
      <c r="I10" s="263"/>
      <c r="J10" s="263"/>
      <c r="K10" s="263"/>
      <c r="L10" s="263"/>
      <c r="M10" s="263"/>
      <c r="N10" s="263"/>
      <c r="O10" s="263"/>
      <c r="P10" s="263"/>
      <c r="Q10" s="263"/>
      <c r="R10" s="263"/>
      <c r="S10" s="263"/>
      <c r="T10" s="263"/>
      <c r="U10" s="263"/>
      <c r="V10" s="263"/>
      <c r="W10" s="263"/>
      <c r="X10" s="263"/>
      <c r="Y10" s="263"/>
      <c r="Z10" s="263"/>
      <c r="AA10" s="263"/>
      <c r="AB10" s="263"/>
      <c r="AC10" s="263"/>
      <c r="AD10" s="263"/>
      <c r="AE10" s="263"/>
      <c r="AF10" s="263"/>
      <c r="AG10" s="263"/>
      <c r="AH10" s="263"/>
      <c r="AI10" s="263"/>
      <c r="AJ10" s="263"/>
      <c r="AK10" s="263"/>
      <c r="AL10" s="263"/>
      <c r="AM10" s="263"/>
      <c r="AN10" s="263"/>
      <c r="AO10" s="263"/>
      <c r="AP10" s="263"/>
      <c r="AQ10" s="263"/>
      <c r="AR10" s="263"/>
      <c r="AS10" s="263"/>
      <c r="AT10" s="263"/>
      <c r="AU10" s="263"/>
      <c r="AY10" s="263"/>
    </row>
    <row r="11" spans="1:54" ht="13.95" hidden="1" customHeight="1">
      <c r="I11" s="253"/>
      <c r="J11" s="253"/>
    </row>
    <row r="12" spans="1:54" ht="13.95" hidden="1" customHeight="1">
      <c r="A12" s="276"/>
      <c r="B12" s="276"/>
    </row>
    <row r="13" spans="1:54" ht="13.95" hidden="1" customHeight="1">
      <c r="A13" s="263"/>
      <c r="B13" s="263"/>
    </row>
    <row r="14" spans="1:54" ht="13.95" hidden="1" customHeight="1">
      <c r="A14" s="263"/>
      <c r="B14" s="263"/>
    </row>
    <row r="15" spans="1:54" ht="13.95" hidden="1" customHeight="1"/>
    <row r="16" spans="1:54" ht="13.95" hidden="1" customHeight="1"/>
    <row r="1048576" ht="22.95" hidden="1" customHeight="1"/>
  </sheetData>
  <phoneticPr fontId="18"/>
  <pageMargins left="0.7" right="0.7" top="0.75" bottom="0.75" header="0.3" footer="0.3"/>
  <pageSetup paperSize="9" scale="24"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6132F-C5BE-4372-BA7B-CD717E1CF729}">
  <dimension ref="B2:K41"/>
  <sheetViews>
    <sheetView workbookViewId="0"/>
    <sheetView workbookViewId="1"/>
  </sheetViews>
  <sheetFormatPr defaultColWidth="9" defaultRowHeight="13.2" outlineLevelCol="1"/>
  <cols>
    <col min="1" max="1" width="9" style="9"/>
    <col min="2" max="2" width="6.21875" style="9" bestFit="1" customWidth="1"/>
    <col min="3" max="3" width="3.44140625" style="10" bestFit="1" customWidth="1"/>
    <col min="4" max="4" width="2.77734375" style="9" bestFit="1" customWidth="1"/>
    <col min="5" max="5" width="2.77734375" style="10" bestFit="1" customWidth="1"/>
    <col min="6" max="6" width="2.77734375" style="10" customWidth="1"/>
    <col min="7" max="7" width="18.77734375" style="9" bestFit="1" customWidth="1"/>
    <col min="8" max="9" width="11.44140625" style="9" customWidth="1"/>
    <col min="10" max="10" width="11.44140625" style="9" customWidth="1" outlineLevel="1"/>
    <col min="11" max="11" width="5.44140625" style="10" customWidth="1" outlineLevel="1"/>
    <col min="12" max="15" width="11.44140625" style="9" bestFit="1" customWidth="1"/>
    <col min="16" max="16384" width="9" style="9"/>
  </cols>
  <sheetData>
    <row r="2" spans="2:11">
      <c r="B2" s="6">
        <v>2022</v>
      </c>
      <c r="C2" s="10" t="s">
        <v>311</v>
      </c>
      <c r="D2" s="6">
        <v>4</v>
      </c>
      <c r="E2" s="10" t="s">
        <v>312</v>
      </c>
      <c r="G2" s="9" t="s">
        <v>313</v>
      </c>
      <c r="H2" s="9" t="str">
        <f>J2&amp;","&amp;J3&amp;","&amp;J4&amp;","&amp;J5&amp;","&amp;J6&amp;","&amp;J7&amp;","&amp;J8&amp;","&amp;J9&amp;","&amp;J10&amp;","&amp;J11&amp;","&amp;J12&amp;","&amp;J13&amp;","&amp;J14&amp;","&amp;J15&amp;","&amp;J16&amp;","&amp;J17&amp;","&amp;J18&amp;","&amp;J19&amp;","&amp;J20&amp;","&amp;J21&amp;","&amp;J22&amp;","&amp;J23&amp;","&amp;J24&amp;","&amp;J25&amp;","&amp;J26&amp;","&amp;J27&amp;","&amp;J28&amp;","&amp;J29&amp;","&amp;J30&amp;","&amp;J31&amp;","&amp;J32&amp;","&amp;J33&amp;","&amp;J34&amp;","&amp;J35&amp;","&amp;J36&amp;","&amp;J37&amp;","&amp;J38&amp;","&amp;J39&amp;","&amp;J40&amp;","&amp;J41</f>
        <v>1502023503,1502022412,1502022409,1502022406,1502022503,1502021412,1502021409,1502021406,1502021503,1502020412,1502020409,1502020406,1502020503,1502019412,1502019409,1502019406,1502019503,1502018412,1502018409,1502018406,1502018503,1502017412,1502017409,1502017406,1502017503,1502016412,1502016409,1502016406,1502016503,1502015412,1502015409,1502015406,1502015503,1502014412,1502014409,1502014406,1502014503,1502013412,1502013409,1502013406</v>
      </c>
      <c r="J2" s="10" t="str" cm="1">
        <f t="array" ref="J2">150&amp;_xlfn.IFS($D$2=4,$B$2+1&amp;"503",$D$2=1,$B$2&amp;"406",$D$2=2,$B$2&amp;"409",$D$2=3,$B$2&amp;"412")</f>
        <v>1502023503</v>
      </c>
      <c r="K2" s="10">
        <v>2022</v>
      </c>
    </row>
    <row r="3" spans="2:11">
      <c r="J3" s="10" t="str" cm="1">
        <f t="array" ref="J3">150&amp;_xlfn.IFS($D$2=4,$B$2&amp;"412",$D$2=1,$B$2&amp;"503",$D$2=2,$B$2&amp;"406",$D$2=3,$B$2&amp;"409")</f>
        <v>1502022412</v>
      </c>
      <c r="K3" s="10">
        <v>2023</v>
      </c>
    </row>
    <row r="4" spans="2:11">
      <c r="C4" s="9"/>
      <c r="G4" s="2" t="s">
        <v>314</v>
      </c>
      <c r="H4" s="7">
        <v>50</v>
      </c>
      <c r="J4" s="10" t="str" cm="1">
        <f t="array" ref="J4">150&amp;_xlfn.IFS($D$2=4,$B$2&amp;"409",$D$2=1,$B$2-1&amp;"412",$D$2=2,$B$2&amp;"503",$D$2=3,$B$2&amp;"406")</f>
        <v>1502022409</v>
      </c>
      <c r="K4" s="10">
        <v>2024</v>
      </c>
    </row>
    <row r="5" spans="2:11">
      <c r="C5" s="9"/>
      <c r="G5" s="2"/>
      <c r="H5" s="7"/>
      <c r="J5" s="10" t="str" cm="1">
        <f t="array" ref="J5">150&amp;_xlfn.IFS($D$2=4,$B$2&amp;"406",$D$2=1,$B$2-1&amp;"409",$D$2=2,$B$2-1&amp;"412",$D$2=3,$B$2&amp;"503")</f>
        <v>1502022406</v>
      </c>
      <c r="K5" s="10">
        <v>2025</v>
      </c>
    </row>
    <row r="6" spans="2:11">
      <c r="C6" s="9"/>
      <c r="G6" s="2" t="s">
        <v>315</v>
      </c>
      <c r="H6" s="8" t="s">
        <v>316</v>
      </c>
      <c r="J6" s="10">
        <f>J2-1000</f>
        <v>1502022503</v>
      </c>
      <c r="K6" s="10">
        <v>2026</v>
      </c>
    </row>
    <row r="7" spans="2:11">
      <c r="C7" s="9"/>
      <c r="J7" s="10">
        <f t="shared" ref="J7:J41" si="0">J3-1000</f>
        <v>1502021412</v>
      </c>
      <c r="K7" s="10">
        <v>2027</v>
      </c>
    </row>
    <row r="8" spans="2:11">
      <c r="C8" s="9"/>
      <c r="J8" s="10">
        <f t="shared" si="0"/>
        <v>1502021409</v>
      </c>
      <c r="K8" s="10">
        <v>2028</v>
      </c>
    </row>
    <row r="9" spans="2:11">
      <c r="J9" s="10">
        <f t="shared" si="0"/>
        <v>1502021406</v>
      </c>
      <c r="K9" s="10">
        <v>2029</v>
      </c>
    </row>
    <row r="10" spans="2:11">
      <c r="J10" s="10">
        <f t="shared" si="0"/>
        <v>1502021503</v>
      </c>
      <c r="K10" s="10">
        <v>2030</v>
      </c>
    </row>
    <row r="11" spans="2:11">
      <c r="J11" s="10">
        <f t="shared" si="0"/>
        <v>1502020412</v>
      </c>
      <c r="K11" s="10">
        <v>2031</v>
      </c>
    </row>
    <row r="12" spans="2:11">
      <c r="J12" s="10">
        <f t="shared" si="0"/>
        <v>1502020409</v>
      </c>
      <c r="K12" s="10">
        <v>2032</v>
      </c>
    </row>
    <row r="13" spans="2:11">
      <c r="J13" s="10">
        <f t="shared" si="0"/>
        <v>1502020406</v>
      </c>
      <c r="K13" s="10">
        <v>2033</v>
      </c>
    </row>
    <row r="14" spans="2:11">
      <c r="J14" s="10">
        <f t="shared" si="0"/>
        <v>1502020503</v>
      </c>
      <c r="K14" s="10">
        <v>2034</v>
      </c>
    </row>
    <row r="15" spans="2:11">
      <c r="J15" s="10">
        <f t="shared" si="0"/>
        <v>1502019412</v>
      </c>
      <c r="K15" s="10">
        <v>2035</v>
      </c>
    </row>
    <row r="16" spans="2:11">
      <c r="J16" s="10">
        <f t="shared" si="0"/>
        <v>1502019409</v>
      </c>
      <c r="K16" s="10">
        <v>2036</v>
      </c>
    </row>
    <row r="17" spans="10:11">
      <c r="J17" s="10">
        <f t="shared" si="0"/>
        <v>1502019406</v>
      </c>
      <c r="K17" s="10">
        <v>2037</v>
      </c>
    </row>
    <row r="18" spans="10:11">
      <c r="J18" s="10">
        <f t="shared" si="0"/>
        <v>1502019503</v>
      </c>
      <c r="K18" s="10">
        <v>2038</v>
      </c>
    </row>
    <row r="19" spans="10:11">
      <c r="J19" s="10">
        <f t="shared" si="0"/>
        <v>1502018412</v>
      </c>
      <c r="K19" s="10">
        <v>2039</v>
      </c>
    </row>
    <row r="20" spans="10:11">
      <c r="J20" s="10">
        <f t="shared" si="0"/>
        <v>1502018409</v>
      </c>
      <c r="K20" s="10">
        <v>2040</v>
      </c>
    </row>
    <row r="21" spans="10:11">
      <c r="J21" s="10">
        <f t="shared" si="0"/>
        <v>1502018406</v>
      </c>
      <c r="K21" s="10">
        <v>2041</v>
      </c>
    </row>
    <row r="22" spans="10:11">
      <c r="J22" s="10">
        <f t="shared" si="0"/>
        <v>1502018503</v>
      </c>
      <c r="K22" s="10">
        <v>2042</v>
      </c>
    </row>
    <row r="23" spans="10:11">
      <c r="J23" s="10">
        <f t="shared" si="0"/>
        <v>1502017412</v>
      </c>
      <c r="K23" s="10">
        <v>2043</v>
      </c>
    </row>
    <row r="24" spans="10:11">
      <c r="J24" s="10">
        <f t="shared" si="0"/>
        <v>1502017409</v>
      </c>
      <c r="K24" s="10">
        <v>2044</v>
      </c>
    </row>
    <row r="25" spans="10:11">
      <c r="J25" s="10">
        <f t="shared" si="0"/>
        <v>1502017406</v>
      </c>
      <c r="K25" s="10">
        <v>2045</v>
      </c>
    </row>
    <row r="26" spans="10:11">
      <c r="J26" s="10">
        <f t="shared" si="0"/>
        <v>1502017503</v>
      </c>
      <c r="K26" s="10">
        <v>2046</v>
      </c>
    </row>
    <row r="27" spans="10:11">
      <c r="J27" s="10">
        <f t="shared" si="0"/>
        <v>1502016412</v>
      </c>
      <c r="K27" s="10">
        <v>2047</v>
      </c>
    </row>
    <row r="28" spans="10:11">
      <c r="J28" s="10">
        <f t="shared" si="0"/>
        <v>1502016409</v>
      </c>
      <c r="K28" s="10">
        <v>2048</v>
      </c>
    </row>
    <row r="29" spans="10:11">
      <c r="J29" s="10">
        <f t="shared" si="0"/>
        <v>1502016406</v>
      </c>
      <c r="K29" s="10">
        <v>2049</v>
      </c>
    </row>
    <row r="30" spans="10:11">
      <c r="J30" s="10">
        <f t="shared" si="0"/>
        <v>1502016503</v>
      </c>
      <c r="K30" s="10">
        <v>2050</v>
      </c>
    </row>
    <row r="31" spans="10:11">
      <c r="J31" s="10">
        <f t="shared" si="0"/>
        <v>1502015412</v>
      </c>
    </row>
    <row r="32" spans="10:11">
      <c r="J32" s="10">
        <f t="shared" si="0"/>
        <v>1502015409</v>
      </c>
    </row>
    <row r="33" spans="10:10">
      <c r="J33" s="10">
        <f t="shared" si="0"/>
        <v>1502015406</v>
      </c>
    </row>
    <row r="34" spans="10:10">
      <c r="J34" s="10">
        <f t="shared" si="0"/>
        <v>1502015503</v>
      </c>
    </row>
    <row r="35" spans="10:10">
      <c r="J35" s="10">
        <f t="shared" si="0"/>
        <v>1502014412</v>
      </c>
    </row>
    <row r="36" spans="10:10">
      <c r="J36" s="10">
        <f t="shared" si="0"/>
        <v>1502014409</v>
      </c>
    </row>
    <row r="37" spans="10:10">
      <c r="J37" s="10">
        <f t="shared" si="0"/>
        <v>1502014406</v>
      </c>
    </row>
    <row r="38" spans="10:10">
      <c r="J38" s="10">
        <f t="shared" si="0"/>
        <v>1502014503</v>
      </c>
    </row>
    <row r="39" spans="10:10">
      <c r="J39" s="10">
        <f t="shared" si="0"/>
        <v>1502013412</v>
      </c>
    </row>
    <row r="40" spans="10:10">
      <c r="J40" s="10">
        <f t="shared" si="0"/>
        <v>1502013409</v>
      </c>
    </row>
    <row r="41" spans="10:10">
      <c r="J41" s="10">
        <f t="shared" si="0"/>
        <v>1502013406</v>
      </c>
    </row>
  </sheetData>
  <dataConsolidate/>
  <phoneticPr fontId="18"/>
  <dataValidations count="2">
    <dataValidation type="list" allowBlank="1" showInputMessage="1" showErrorMessage="1" sqref="D2" xr:uid="{5B8951D3-AC70-4913-82FD-D5F53C3DDE8E}">
      <formula1>"1,2,3,4"</formula1>
    </dataValidation>
    <dataValidation type="list" allowBlank="1" showInputMessage="1" showErrorMessage="1" sqref="B2" xr:uid="{1F02EC84-DEA9-4631-BB6E-0EB8A235ECCE}">
      <formula1>OFFSET($K$2,0,0,COUNTA($K:$K),1)</formula1>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0D7D6-0E8F-4995-868B-70D40697B7A9}">
  <dimension ref="A1:H593"/>
  <sheetViews>
    <sheetView workbookViewId="0"/>
    <sheetView workbookViewId="1"/>
  </sheetViews>
  <sheetFormatPr defaultRowHeight="13.2"/>
  <cols>
    <col min="1" max="1" width="16.77734375" bestFit="1" customWidth="1"/>
    <col min="2" max="2" width="29.44140625" bestFit="1" customWidth="1"/>
    <col min="3" max="3" width="15.44140625" bestFit="1" customWidth="1"/>
    <col min="4" max="4" width="26.44140625" bestFit="1" customWidth="1"/>
    <col min="5" max="5" width="15.21875" style="4" bestFit="1" customWidth="1"/>
    <col min="7" max="8" width="12.77734375" bestFit="1" customWidth="1"/>
  </cols>
  <sheetData>
    <row r="1" spans="1:8">
      <c r="A1" t="s">
        <v>317</v>
      </c>
      <c r="B1" t="s">
        <v>318</v>
      </c>
      <c r="C1" t="s">
        <v>319</v>
      </c>
      <c r="D1" t="s">
        <v>320</v>
      </c>
      <c r="E1" s="4" t="s">
        <v>321</v>
      </c>
    </row>
    <row r="2" spans="1:8">
      <c r="A2" s="1" t="s">
        <v>322</v>
      </c>
      <c r="B2" s="1" t="s">
        <v>323</v>
      </c>
      <c r="C2" s="1" t="s">
        <v>324</v>
      </c>
      <c r="D2" s="1" t="s">
        <v>325</v>
      </c>
      <c r="E2" s="4">
        <v>20018885846</v>
      </c>
    </row>
    <row r="3" spans="1:8">
      <c r="A3" s="1" t="s">
        <v>322</v>
      </c>
      <c r="B3" s="1" t="s">
        <v>323</v>
      </c>
      <c r="C3" s="1" t="s">
        <v>326</v>
      </c>
      <c r="D3" s="1" t="s">
        <v>327</v>
      </c>
      <c r="E3" s="4">
        <v>4932623675</v>
      </c>
    </row>
    <row r="4" spans="1:8">
      <c r="A4" s="1" t="s">
        <v>322</v>
      </c>
      <c r="B4" s="1" t="s">
        <v>323</v>
      </c>
      <c r="C4" s="1" t="s">
        <v>328</v>
      </c>
      <c r="D4" s="1" t="s">
        <v>329</v>
      </c>
      <c r="E4" s="4">
        <v>15086262171</v>
      </c>
    </row>
    <row r="5" spans="1:8">
      <c r="A5" s="1" t="s">
        <v>322</v>
      </c>
      <c r="B5" s="1" t="s">
        <v>323</v>
      </c>
      <c r="C5" s="1" t="s">
        <v>330</v>
      </c>
      <c r="D5" s="1" t="s">
        <v>331</v>
      </c>
      <c r="E5" s="4">
        <v>13890656615</v>
      </c>
    </row>
    <row r="6" spans="1:8">
      <c r="A6" s="1" t="s">
        <v>322</v>
      </c>
      <c r="B6" s="1" t="s">
        <v>323</v>
      </c>
      <c r="C6" s="1" t="s">
        <v>332</v>
      </c>
      <c r="D6" s="1" t="s">
        <v>333</v>
      </c>
      <c r="E6" s="4">
        <v>60236577</v>
      </c>
    </row>
    <row r="7" spans="1:8">
      <c r="A7" s="1" t="s">
        <v>322</v>
      </c>
      <c r="B7" s="1" t="s">
        <v>323</v>
      </c>
      <c r="C7" s="1" t="s">
        <v>334</v>
      </c>
      <c r="D7" s="1" t="s">
        <v>335</v>
      </c>
      <c r="E7" s="4">
        <v>31343702</v>
      </c>
    </row>
    <row r="8" spans="1:8">
      <c r="A8" s="1" t="s">
        <v>322</v>
      </c>
      <c r="B8" s="1" t="s">
        <v>323</v>
      </c>
      <c r="C8" s="1" t="s">
        <v>336</v>
      </c>
      <c r="D8" s="1" t="s">
        <v>337</v>
      </c>
      <c r="E8" s="4">
        <v>22515376</v>
      </c>
    </row>
    <row r="9" spans="1:8">
      <c r="A9" s="1" t="s">
        <v>322</v>
      </c>
      <c r="B9" s="1" t="s">
        <v>323</v>
      </c>
      <c r="C9" s="1" t="s">
        <v>338</v>
      </c>
      <c r="D9" s="1" t="s">
        <v>339</v>
      </c>
      <c r="E9" s="4">
        <v>1144197305</v>
      </c>
    </row>
    <row r="10" spans="1:8">
      <c r="A10" s="1" t="s">
        <v>322</v>
      </c>
      <c r="B10" s="1" t="s">
        <v>323</v>
      </c>
      <c r="C10" s="1" t="s">
        <v>340</v>
      </c>
      <c r="D10" s="1" t="s">
        <v>341</v>
      </c>
      <c r="E10" s="4">
        <v>42615364</v>
      </c>
    </row>
    <row r="11" spans="1:8">
      <c r="A11" s="1" t="s">
        <v>322</v>
      </c>
      <c r="B11" s="1" t="s">
        <v>323</v>
      </c>
      <c r="C11" s="1" t="s">
        <v>342</v>
      </c>
      <c r="D11" s="1" t="s">
        <v>343</v>
      </c>
      <c r="E11" s="4">
        <v>203514092</v>
      </c>
    </row>
    <row r="12" spans="1:8">
      <c r="A12" s="1" t="s">
        <v>322</v>
      </c>
      <c r="B12" s="1" t="s">
        <v>323</v>
      </c>
      <c r="C12" s="1" t="s">
        <v>344</v>
      </c>
      <c r="D12" s="1" t="s">
        <v>345</v>
      </c>
      <c r="E12" s="4">
        <v>-160898728</v>
      </c>
    </row>
    <row r="13" spans="1:8">
      <c r="A13" s="1" t="s">
        <v>322</v>
      </c>
      <c r="B13" s="1" t="s">
        <v>323</v>
      </c>
      <c r="C13" s="1" t="s">
        <v>346</v>
      </c>
      <c r="D13" s="1" t="s">
        <v>347</v>
      </c>
      <c r="E13" s="4">
        <v>-54984621</v>
      </c>
    </row>
    <row r="14" spans="1:8">
      <c r="A14" s="1" t="s">
        <v>322</v>
      </c>
      <c r="B14" s="1" t="s">
        <v>323</v>
      </c>
      <c r="C14" s="1" t="s">
        <v>348</v>
      </c>
      <c r="D14" s="1" t="s">
        <v>349</v>
      </c>
      <c r="E14" s="4">
        <v>928313956</v>
      </c>
      <c r="H14" s="21"/>
    </row>
    <row r="15" spans="1:8">
      <c r="A15" s="1" t="s">
        <v>322</v>
      </c>
      <c r="B15" s="1" t="s">
        <v>323</v>
      </c>
      <c r="C15" s="1" t="s">
        <v>350</v>
      </c>
      <c r="D15" s="1" t="s">
        <v>351</v>
      </c>
      <c r="E15" s="4">
        <v>544012247</v>
      </c>
      <c r="H15" s="21"/>
    </row>
    <row r="16" spans="1:8">
      <c r="A16" s="1" t="s">
        <v>322</v>
      </c>
      <c r="B16" s="1" t="s">
        <v>323</v>
      </c>
      <c r="C16" s="1" t="s">
        <v>352</v>
      </c>
      <c r="D16" s="1" t="s">
        <v>353</v>
      </c>
      <c r="E16" s="4">
        <v>384301709</v>
      </c>
      <c r="H16" s="21"/>
    </row>
    <row r="17" spans="1:5">
      <c r="A17" s="1" t="s">
        <v>322</v>
      </c>
      <c r="B17" s="1" t="s">
        <v>323</v>
      </c>
      <c r="C17" s="1" t="s">
        <v>354</v>
      </c>
      <c r="D17" s="1" t="s">
        <v>355</v>
      </c>
      <c r="E17" s="4">
        <v>3814726</v>
      </c>
    </row>
    <row r="18" spans="1:5">
      <c r="A18" s="1" t="s">
        <v>356</v>
      </c>
      <c r="B18" s="1" t="s">
        <v>357</v>
      </c>
      <c r="C18" s="1" t="s">
        <v>324</v>
      </c>
      <c r="D18" s="1" t="s">
        <v>325</v>
      </c>
      <c r="E18" s="4">
        <v>43243575735</v>
      </c>
    </row>
    <row r="19" spans="1:5">
      <c r="A19" s="1" t="s">
        <v>356</v>
      </c>
      <c r="B19" s="1" t="s">
        <v>357</v>
      </c>
      <c r="C19" s="1" t="s">
        <v>326</v>
      </c>
      <c r="D19" s="1" t="s">
        <v>327</v>
      </c>
      <c r="E19" s="4">
        <v>11022611700</v>
      </c>
    </row>
    <row r="20" spans="1:5">
      <c r="A20" s="1" t="s">
        <v>356</v>
      </c>
      <c r="B20" s="1" t="s">
        <v>357</v>
      </c>
      <c r="C20" s="1" t="s">
        <v>328</v>
      </c>
      <c r="D20" s="1" t="s">
        <v>329</v>
      </c>
      <c r="E20" s="4">
        <v>32220964035</v>
      </c>
    </row>
    <row r="21" spans="1:5">
      <c r="A21" s="1" t="s">
        <v>356</v>
      </c>
      <c r="B21" s="1" t="s">
        <v>357</v>
      </c>
      <c r="C21" s="1" t="s">
        <v>330</v>
      </c>
      <c r="D21" s="1" t="s">
        <v>331</v>
      </c>
      <c r="E21" s="4">
        <v>29049056357</v>
      </c>
    </row>
    <row r="22" spans="1:5">
      <c r="A22" s="1" t="s">
        <v>356</v>
      </c>
      <c r="B22" s="1" t="s">
        <v>357</v>
      </c>
      <c r="C22" s="1" t="s">
        <v>332</v>
      </c>
      <c r="D22" s="1" t="s">
        <v>333</v>
      </c>
      <c r="E22" s="4">
        <v>988532230</v>
      </c>
    </row>
    <row r="23" spans="1:5">
      <c r="A23" s="1" t="s">
        <v>356</v>
      </c>
      <c r="B23" s="1" t="s">
        <v>357</v>
      </c>
      <c r="C23" s="1" t="s">
        <v>334</v>
      </c>
      <c r="D23" s="1" t="s">
        <v>335</v>
      </c>
      <c r="E23" s="4">
        <v>102666581</v>
      </c>
    </row>
    <row r="24" spans="1:5">
      <c r="A24" s="1" t="s">
        <v>356</v>
      </c>
      <c r="B24" s="1" t="s">
        <v>357</v>
      </c>
      <c r="C24" s="1" t="s">
        <v>336</v>
      </c>
      <c r="D24" s="1" t="s">
        <v>337</v>
      </c>
      <c r="E24" s="4">
        <v>302808161</v>
      </c>
    </row>
    <row r="25" spans="1:5">
      <c r="A25" s="1" t="s">
        <v>356</v>
      </c>
      <c r="B25" s="1" t="s">
        <v>357</v>
      </c>
      <c r="C25" s="1" t="s">
        <v>338</v>
      </c>
      <c r="D25" s="1" t="s">
        <v>339</v>
      </c>
      <c r="E25" s="4">
        <v>1983233868</v>
      </c>
    </row>
    <row r="26" spans="1:5">
      <c r="A26" s="1" t="s">
        <v>356</v>
      </c>
      <c r="B26" s="1" t="s">
        <v>357</v>
      </c>
      <c r="C26" s="1" t="s">
        <v>340</v>
      </c>
      <c r="D26" s="1" t="s">
        <v>341</v>
      </c>
      <c r="E26" s="4">
        <v>114549556</v>
      </c>
    </row>
    <row r="27" spans="1:5">
      <c r="A27" s="1" t="s">
        <v>356</v>
      </c>
      <c r="B27" s="1" t="s">
        <v>357</v>
      </c>
      <c r="C27" s="1" t="s">
        <v>342</v>
      </c>
      <c r="D27" s="1" t="s">
        <v>343</v>
      </c>
      <c r="E27" s="4">
        <v>199683273</v>
      </c>
    </row>
    <row r="28" spans="1:5">
      <c r="A28" s="1" t="s">
        <v>356</v>
      </c>
      <c r="B28" s="1" t="s">
        <v>357</v>
      </c>
      <c r="C28" s="1" t="s">
        <v>344</v>
      </c>
      <c r="D28" s="1" t="s">
        <v>345</v>
      </c>
      <c r="E28" s="4">
        <v>-85133717</v>
      </c>
    </row>
    <row r="29" spans="1:5">
      <c r="A29" s="1" t="s">
        <v>356</v>
      </c>
      <c r="B29" s="1" t="s">
        <v>357</v>
      </c>
      <c r="C29" s="1" t="s">
        <v>346</v>
      </c>
      <c r="D29" s="1" t="s">
        <v>347</v>
      </c>
      <c r="E29" s="4">
        <v>-82613512</v>
      </c>
    </row>
    <row r="30" spans="1:5">
      <c r="A30" s="1" t="s">
        <v>356</v>
      </c>
      <c r="B30" s="1" t="s">
        <v>357</v>
      </c>
      <c r="C30" s="1" t="s">
        <v>348</v>
      </c>
      <c r="D30" s="1" t="s">
        <v>349</v>
      </c>
      <c r="E30" s="4">
        <v>1815486639</v>
      </c>
    </row>
    <row r="31" spans="1:5">
      <c r="A31" s="1" t="s">
        <v>356</v>
      </c>
      <c r="B31" s="1" t="s">
        <v>357</v>
      </c>
      <c r="C31" s="1" t="s">
        <v>350</v>
      </c>
      <c r="D31" s="1" t="s">
        <v>351</v>
      </c>
      <c r="E31" s="4">
        <v>1265814165</v>
      </c>
    </row>
    <row r="32" spans="1:5">
      <c r="A32" s="1" t="s">
        <v>356</v>
      </c>
      <c r="B32" s="1" t="s">
        <v>357</v>
      </c>
      <c r="C32" s="1" t="s">
        <v>352</v>
      </c>
      <c r="D32" s="1" t="s">
        <v>353</v>
      </c>
      <c r="E32" s="4">
        <v>549672474</v>
      </c>
    </row>
    <row r="33" spans="1:5">
      <c r="A33" s="1" t="s">
        <v>356</v>
      </c>
      <c r="B33" s="1" t="s">
        <v>357</v>
      </c>
      <c r="C33" s="1" t="s">
        <v>354</v>
      </c>
      <c r="D33" s="1" t="s">
        <v>355</v>
      </c>
      <c r="E33" s="4">
        <v>9260504</v>
      </c>
    </row>
    <row r="34" spans="1:5">
      <c r="A34" s="1" t="s">
        <v>358</v>
      </c>
      <c r="B34" s="1" t="s">
        <v>359</v>
      </c>
      <c r="C34" s="1" t="s">
        <v>324</v>
      </c>
      <c r="D34" s="1" t="s">
        <v>325</v>
      </c>
      <c r="E34" s="4">
        <v>65690884518</v>
      </c>
    </row>
    <row r="35" spans="1:5">
      <c r="A35" s="1" t="s">
        <v>358</v>
      </c>
      <c r="B35" s="1" t="s">
        <v>359</v>
      </c>
      <c r="C35" s="1" t="s">
        <v>326</v>
      </c>
      <c r="D35" s="1" t="s">
        <v>327</v>
      </c>
      <c r="E35" s="4">
        <v>16762171332</v>
      </c>
    </row>
    <row r="36" spans="1:5">
      <c r="A36" s="1" t="s">
        <v>358</v>
      </c>
      <c r="B36" s="1" t="s">
        <v>359</v>
      </c>
      <c r="C36" s="1" t="s">
        <v>328</v>
      </c>
      <c r="D36" s="1" t="s">
        <v>329</v>
      </c>
      <c r="E36" s="4">
        <v>48928713186</v>
      </c>
    </row>
    <row r="37" spans="1:5">
      <c r="A37" s="1" t="s">
        <v>358</v>
      </c>
      <c r="B37" s="1" t="s">
        <v>359</v>
      </c>
      <c r="C37" s="1" t="s">
        <v>330</v>
      </c>
      <c r="D37" s="1" t="s">
        <v>331</v>
      </c>
      <c r="E37" s="4">
        <v>43926361364</v>
      </c>
    </row>
    <row r="38" spans="1:5">
      <c r="A38" s="1" t="s">
        <v>358</v>
      </c>
      <c r="B38" s="1" t="s">
        <v>359</v>
      </c>
      <c r="C38" s="1" t="s">
        <v>332</v>
      </c>
      <c r="D38" s="1" t="s">
        <v>333</v>
      </c>
      <c r="E38" s="4">
        <v>1027040331</v>
      </c>
    </row>
    <row r="39" spans="1:5">
      <c r="A39" s="1" t="s">
        <v>358</v>
      </c>
      <c r="B39" s="1" t="s">
        <v>359</v>
      </c>
      <c r="C39" s="1" t="s">
        <v>334</v>
      </c>
      <c r="D39" s="1" t="s">
        <v>335</v>
      </c>
      <c r="E39" s="4">
        <v>206936958</v>
      </c>
    </row>
    <row r="40" spans="1:5">
      <c r="A40" s="1" t="s">
        <v>358</v>
      </c>
      <c r="B40" s="1" t="s">
        <v>359</v>
      </c>
      <c r="C40" s="1" t="s">
        <v>336</v>
      </c>
      <c r="D40" s="1" t="s">
        <v>337</v>
      </c>
      <c r="E40" s="4">
        <v>368119891</v>
      </c>
    </row>
    <row r="41" spans="1:5">
      <c r="A41" s="1" t="s">
        <v>358</v>
      </c>
      <c r="B41" s="1" t="s">
        <v>359</v>
      </c>
      <c r="C41" s="1" t="s">
        <v>338</v>
      </c>
      <c r="D41" s="1" t="s">
        <v>339</v>
      </c>
      <c r="E41" s="4">
        <v>3814128558</v>
      </c>
    </row>
    <row r="42" spans="1:5">
      <c r="A42" s="1" t="s">
        <v>358</v>
      </c>
      <c r="B42" s="1" t="s">
        <v>359</v>
      </c>
      <c r="C42" s="1" t="s">
        <v>340</v>
      </c>
      <c r="D42" s="1" t="s">
        <v>341</v>
      </c>
      <c r="E42" s="4">
        <v>245512461</v>
      </c>
    </row>
    <row r="43" spans="1:5">
      <c r="A43" s="1" t="s">
        <v>358</v>
      </c>
      <c r="B43" s="1" t="s">
        <v>359</v>
      </c>
      <c r="C43" s="1" t="s">
        <v>342</v>
      </c>
      <c r="D43" s="1" t="s">
        <v>343</v>
      </c>
      <c r="E43" s="4">
        <v>323854647</v>
      </c>
    </row>
    <row r="44" spans="1:5">
      <c r="A44" s="1" t="s">
        <v>358</v>
      </c>
      <c r="B44" s="1" t="s">
        <v>359</v>
      </c>
      <c r="C44" s="1" t="s">
        <v>344</v>
      </c>
      <c r="D44" s="1" t="s">
        <v>345</v>
      </c>
      <c r="E44" s="4">
        <v>-78342186</v>
      </c>
    </row>
    <row r="45" spans="1:5">
      <c r="A45" s="1" t="s">
        <v>358</v>
      </c>
      <c r="B45" s="1" t="s">
        <v>359</v>
      </c>
      <c r="C45" s="1" t="s">
        <v>346</v>
      </c>
      <c r="D45" s="1" t="s">
        <v>347</v>
      </c>
      <c r="E45" s="4">
        <v>-98097931</v>
      </c>
    </row>
    <row r="46" spans="1:5">
      <c r="A46" s="1" t="s">
        <v>358</v>
      </c>
      <c r="B46" s="1" t="s">
        <v>359</v>
      </c>
      <c r="C46" s="1" t="s">
        <v>348</v>
      </c>
      <c r="D46" s="1" t="s">
        <v>349</v>
      </c>
      <c r="E46" s="4">
        <v>3637688441</v>
      </c>
    </row>
    <row r="47" spans="1:5">
      <c r="A47" s="1" t="s">
        <v>358</v>
      </c>
      <c r="B47" s="1" t="s">
        <v>359</v>
      </c>
      <c r="C47" s="1" t="s">
        <v>350</v>
      </c>
      <c r="D47" s="1" t="s">
        <v>351</v>
      </c>
      <c r="E47" s="4">
        <v>1940557101</v>
      </c>
    </row>
    <row r="48" spans="1:5">
      <c r="A48" s="1" t="s">
        <v>358</v>
      </c>
      <c r="B48" s="1" t="s">
        <v>359</v>
      </c>
      <c r="C48" s="1" t="s">
        <v>352</v>
      </c>
      <c r="D48" s="1" t="s">
        <v>353</v>
      </c>
      <c r="E48" s="4">
        <v>1697131340</v>
      </c>
    </row>
    <row r="49" spans="1:5">
      <c r="A49" s="1" t="s">
        <v>358</v>
      </c>
      <c r="B49" s="1" t="s">
        <v>359</v>
      </c>
      <c r="C49" s="1" t="s">
        <v>354</v>
      </c>
      <c r="D49" s="1" t="s">
        <v>355</v>
      </c>
      <c r="E49" s="4">
        <v>18531425</v>
      </c>
    </row>
    <row r="50" spans="1:5">
      <c r="A50" s="1" t="s">
        <v>360</v>
      </c>
      <c r="B50" s="1" t="s">
        <v>361</v>
      </c>
      <c r="C50" s="1" t="s">
        <v>324</v>
      </c>
      <c r="D50" s="1" t="s">
        <v>325</v>
      </c>
      <c r="E50" s="4">
        <v>78318002395</v>
      </c>
    </row>
    <row r="51" spans="1:5">
      <c r="A51" s="1" t="s">
        <v>360</v>
      </c>
      <c r="B51" s="1" t="s">
        <v>361</v>
      </c>
      <c r="C51" s="1" t="s">
        <v>326</v>
      </c>
      <c r="D51" s="1" t="s">
        <v>327</v>
      </c>
      <c r="E51" s="4">
        <v>18906684438</v>
      </c>
    </row>
    <row r="52" spans="1:5">
      <c r="A52" s="1" t="s">
        <v>360</v>
      </c>
      <c r="B52" s="1" t="s">
        <v>361</v>
      </c>
      <c r="C52" s="1" t="s">
        <v>328</v>
      </c>
      <c r="D52" s="1" t="s">
        <v>329</v>
      </c>
      <c r="E52" s="4">
        <v>59411317957</v>
      </c>
    </row>
    <row r="53" spans="1:5">
      <c r="A53" s="1" t="s">
        <v>360</v>
      </c>
      <c r="B53" s="1" t="s">
        <v>361</v>
      </c>
      <c r="C53" s="1" t="s">
        <v>330</v>
      </c>
      <c r="D53" s="1" t="s">
        <v>331</v>
      </c>
      <c r="E53" s="4">
        <v>54342322522</v>
      </c>
    </row>
    <row r="54" spans="1:5">
      <c r="A54" s="1" t="s">
        <v>360</v>
      </c>
      <c r="B54" s="1" t="s">
        <v>361</v>
      </c>
      <c r="C54" s="1" t="s">
        <v>332</v>
      </c>
      <c r="D54" s="1" t="s">
        <v>333</v>
      </c>
      <c r="E54" s="4">
        <v>2260393314</v>
      </c>
    </row>
    <row r="55" spans="1:5">
      <c r="A55" s="1" t="s">
        <v>360</v>
      </c>
      <c r="B55" s="1" t="s">
        <v>361</v>
      </c>
      <c r="C55" s="1" t="s">
        <v>334</v>
      </c>
      <c r="D55" s="1" t="s">
        <v>335</v>
      </c>
      <c r="E55" s="4">
        <v>158299511</v>
      </c>
    </row>
    <row r="56" spans="1:5">
      <c r="A56" s="1" t="s">
        <v>360</v>
      </c>
      <c r="B56" s="1" t="s">
        <v>361</v>
      </c>
      <c r="C56" s="1" t="s">
        <v>336</v>
      </c>
      <c r="D56" s="1" t="s">
        <v>337</v>
      </c>
      <c r="E56" s="4">
        <v>323418371</v>
      </c>
    </row>
    <row r="57" spans="1:5">
      <c r="A57" s="1" t="s">
        <v>360</v>
      </c>
      <c r="B57" s="1" t="s">
        <v>361</v>
      </c>
      <c r="C57" s="1" t="s">
        <v>338</v>
      </c>
      <c r="D57" s="1" t="s">
        <v>339</v>
      </c>
      <c r="E57" s="4">
        <v>2643483261</v>
      </c>
    </row>
    <row r="58" spans="1:5">
      <c r="A58" s="1" t="s">
        <v>360</v>
      </c>
      <c r="B58" s="1" t="s">
        <v>361</v>
      </c>
      <c r="C58" s="1" t="s">
        <v>340</v>
      </c>
      <c r="D58" s="1" t="s">
        <v>341</v>
      </c>
      <c r="E58" s="4">
        <v>245571760</v>
      </c>
    </row>
    <row r="59" spans="1:5">
      <c r="A59" s="1" t="s">
        <v>360</v>
      </c>
      <c r="B59" s="1" t="s">
        <v>361</v>
      </c>
      <c r="C59" s="1" t="s">
        <v>342</v>
      </c>
      <c r="D59" s="1" t="s">
        <v>343</v>
      </c>
      <c r="E59" s="4">
        <v>391386360</v>
      </c>
    </row>
    <row r="60" spans="1:5">
      <c r="A60" s="1" t="s">
        <v>360</v>
      </c>
      <c r="B60" s="1" t="s">
        <v>361</v>
      </c>
      <c r="C60" s="1" t="s">
        <v>344</v>
      </c>
      <c r="D60" s="1" t="s">
        <v>345</v>
      </c>
      <c r="E60" s="4">
        <v>-145814600</v>
      </c>
    </row>
    <row r="61" spans="1:5">
      <c r="A61" s="1" t="s">
        <v>360</v>
      </c>
      <c r="B61" s="1" t="s">
        <v>361</v>
      </c>
      <c r="C61" s="1" t="s">
        <v>346</v>
      </c>
      <c r="D61" s="1" t="s">
        <v>347</v>
      </c>
      <c r="E61" s="4">
        <v>-123571446</v>
      </c>
    </row>
    <row r="62" spans="1:5">
      <c r="A62" s="1" t="s">
        <v>360</v>
      </c>
      <c r="B62" s="1" t="s">
        <v>361</v>
      </c>
      <c r="C62" s="1" t="s">
        <v>348</v>
      </c>
      <c r="D62" s="1" t="s">
        <v>349</v>
      </c>
      <c r="E62" s="4">
        <v>2374097215</v>
      </c>
    </row>
    <row r="63" spans="1:5">
      <c r="A63" s="1" t="s">
        <v>360</v>
      </c>
      <c r="B63" s="1" t="s">
        <v>361</v>
      </c>
      <c r="C63" s="1" t="s">
        <v>350</v>
      </c>
      <c r="D63" s="1" t="s">
        <v>351</v>
      </c>
      <c r="E63" s="4">
        <v>1396494645</v>
      </c>
    </row>
    <row r="64" spans="1:5">
      <c r="A64" s="1" t="s">
        <v>360</v>
      </c>
      <c r="B64" s="1" t="s">
        <v>361</v>
      </c>
      <c r="C64" s="1" t="s">
        <v>352</v>
      </c>
      <c r="D64" s="1" t="s">
        <v>353</v>
      </c>
      <c r="E64" s="4">
        <v>977602570</v>
      </c>
    </row>
    <row r="65" spans="1:5">
      <c r="A65" s="1" t="s">
        <v>360</v>
      </c>
      <c r="B65" s="1" t="s">
        <v>361</v>
      </c>
      <c r="C65" s="1" t="s">
        <v>354</v>
      </c>
      <c r="D65" s="1" t="s">
        <v>355</v>
      </c>
      <c r="E65" s="4">
        <v>2869009</v>
      </c>
    </row>
    <row r="66" spans="1:5">
      <c r="A66" s="1" t="s">
        <v>362</v>
      </c>
      <c r="B66" s="1" t="s">
        <v>363</v>
      </c>
      <c r="C66" s="1" t="s">
        <v>324</v>
      </c>
      <c r="D66" s="1" t="s">
        <v>325</v>
      </c>
      <c r="E66" s="4">
        <v>22931956779</v>
      </c>
    </row>
    <row r="67" spans="1:5">
      <c r="A67" s="1" t="s">
        <v>362</v>
      </c>
      <c r="B67" s="1" t="s">
        <v>363</v>
      </c>
      <c r="C67" s="1" t="s">
        <v>326</v>
      </c>
      <c r="D67" s="1" t="s">
        <v>327</v>
      </c>
      <c r="E67" s="4">
        <v>5602624502</v>
      </c>
    </row>
    <row r="68" spans="1:5">
      <c r="A68" s="1" t="s">
        <v>362</v>
      </c>
      <c r="B68" s="1" t="s">
        <v>363</v>
      </c>
      <c r="C68" s="1" t="s">
        <v>328</v>
      </c>
      <c r="D68" s="1" t="s">
        <v>329</v>
      </c>
      <c r="E68" s="4">
        <v>17329332277</v>
      </c>
    </row>
    <row r="69" spans="1:5">
      <c r="A69" s="1" t="s">
        <v>362</v>
      </c>
      <c r="B69" s="1" t="s">
        <v>363</v>
      </c>
      <c r="C69" s="1" t="s">
        <v>330</v>
      </c>
      <c r="D69" s="1" t="s">
        <v>331</v>
      </c>
      <c r="E69" s="4">
        <v>15677766454</v>
      </c>
    </row>
    <row r="70" spans="1:5">
      <c r="A70" s="1" t="s">
        <v>362</v>
      </c>
      <c r="B70" s="1" t="s">
        <v>363</v>
      </c>
      <c r="C70" s="1" t="s">
        <v>332</v>
      </c>
      <c r="D70" s="1" t="s">
        <v>333</v>
      </c>
      <c r="E70" s="4">
        <v>132487194</v>
      </c>
    </row>
    <row r="71" spans="1:5">
      <c r="A71" s="1" t="s">
        <v>362</v>
      </c>
      <c r="B71" s="1" t="s">
        <v>363</v>
      </c>
      <c r="C71" s="1" t="s">
        <v>334</v>
      </c>
      <c r="D71" s="1" t="s">
        <v>335</v>
      </c>
      <c r="E71" s="4">
        <v>90537058</v>
      </c>
    </row>
    <row r="72" spans="1:5">
      <c r="A72" s="1" t="s">
        <v>362</v>
      </c>
      <c r="B72" s="1" t="s">
        <v>363</v>
      </c>
      <c r="C72" s="1" t="s">
        <v>336</v>
      </c>
      <c r="D72" s="1" t="s">
        <v>337</v>
      </c>
      <c r="E72" s="4">
        <v>44570254</v>
      </c>
    </row>
    <row r="73" spans="1:5">
      <c r="A73" s="1" t="s">
        <v>362</v>
      </c>
      <c r="B73" s="1" t="s">
        <v>363</v>
      </c>
      <c r="C73" s="1" t="s">
        <v>338</v>
      </c>
      <c r="D73" s="1" t="s">
        <v>339</v>
      </c>
      <c r="E73" s="4">
        <v>1565045433</v>
      </c>
    </row>
    <row r="74" spans="1:5">
      <c r="A74" s="1" t="s">
        <v>362</v>
      </c>
      <c r="B74" s="1" t="s">
        <v>363</v>
      </c>
      <c r="C74" s="1" t="s">
        <v>340</v>
      </c>
      <c r="D74" s="1" t="s">
        <v>341</v>
      </c>
      <c r="E74" s="4">
        <v>45053676</v>
      </c>
    </row>
    <row r="75" spans="1:5">
      <c r="A75" s="1" t="s">
        <v>362</v>
      </c>
      <c r="B75" s="1" t="s">
        <v>363</v>
      </c>
      <c r="C75" s="1" t="s">
        <v>342</v>
      </c>
      <c r="D75" s="1" t="s">
        <v>343</v>
      </c>
      <c r="E75" s="4">
        <v>94784733</v>
      </c>
    </row>
    <row r="76" spans="1:5">
      <c r="A76" s="1" t="s">
        <v>362</v>
      </c>
      <c r="B76" s="1" t="s">
        <v>363</v>
      </c>
      <c r="C76" s="1" t="s">
        <v>344</v>
      </c>
      <c r="D76" s="1" t="s">
        <v>345</v>
      </c>
      <c r="E76" s="4">
        <v>-49731057</v>
      </c>
    </row>
    <row r="77" spans="1:5">
      <c r="A77" s="1" t="s">
        <v>362</v>
      </c>
      <c r="B77" s="1" t="s">
        <v>363</v>
      </c>
      <c r="C77" s="1" t="s">
        <v>346</v>
      </c>
      <c r="D77" s="1" t="s">
        <v>347</v>
      </c>
      <c r="E77" s="4">
        <v>11092016</v>
      </c>
    </row>
    <row r="78" spans="1:5">
      <c r="A78" s="1" t="s">
        <v>362</v>
      </c>
      <c r="B78" s="1" t="s">
        <v>363</v>
      </c>
      <c r="C78" s="1" t="s">
        <v>348</v>
      </c>
      <c r="D78" s="1" t="s">
        <v>349</v>
      </c>
      <c r="E78" s="4">
        <v>1526406392</v>
      </c>
    </row>
    <row r="79" spans="1:5">
      <c r="A79" s="1" t="s">
        <v>362</v>
      </c>
      <c r="B79" s="1" t="s">
        <v>363</v>
      </c>
      <c r="C79" s="1" t="s">
        <v>350</v>
      </c>
      <c r="D79" s="1" t="s">
        <v>351</v>
      </c>
      <c r="E79" s="4">
        <v>601065722</v>
      </c>
    </row>
    <row r="80" spans="1:5">
      <c r="A80" s="1" t="s">
        <v>362</v>
      </c>
      <c r="B80" s="1" t="s">
        <v>363</v>
      </c>
      <c r="C80" s="1" t="s">
        <v>352</v>
      </c>
      <c r="D80" s="1" t="s">
        <v>353</v>
      </c>
      <c r="E80" s="4">
        <v>925340670</v>
      </c>
    </row>
    <row r="81" spans="1:7">
      <c r="A81" s="1" t="s">
        <v>362</v>
      </c>
      <c r="B81" s="1" t="s">
        <v>363</v>
      </c>
      <c r="C81" s="1" t="s">
        <v>354</v>
      </c>
      <c r="D81" s="1" t="s">
        <v>355</v>
      </c>
      <c r="E81" s="4">
        <v>8836499</v>
      </c>
    </row>
    <row r="82" spans="1:7">
      <c r="A82" s="1" t="s">
        <v>364</v>
      </c>
      <c r="B82" s="1" t="s">
        <v>365</v>
      </c>
      <c r="C82" s="1" t="s">
        <v>324</v>
      </c>
      <c r="D82" s="1" t="s">
        <v>325</v>
      </c>
      <c r="E82" s="4">
        <v>47797153106</v>
      </c>
    </row>
    <row r="83" spans="1:7">
      <c r="A83" s="1" t="s">
        <v>364</v>
      </c>
      <c r="B83" s="1" t="s">
        <v>365</v>
      </c>
      <c r="C83" s="1" t="s">
        <v>326</v>
      </c>
      <c r="D83" s="1" t="s">
        <v>327</v>
      </c>
      <c r="E83" s="4">
        <v>12019803280</v>
      </c>
    </row>
    <row r="84" spans="1:7">
      <c r="A84" s="1" t="s">
        <v>364</v>
      </c>
      <c r="B84" s="1" t="s">
        <v>365</v>
      </c>
      <c r="C84" s="1" t="s">
        <v>328</v>
      </c>
      <c r="D84" s="1" t="s">
        <v>329</v>
      </c>
      <c r="E84" s="4">
        <v>35777349826</v>
      </c>
    </row>
    <row r="85" spans="1:7">
      <c r="A85" s="1" t="s">
        <v>364</v>
      </c>
      <c r="B85" s="1" t="s">
        <v>365</v>
      </c>
      <c r="C85" s="1" t="s">
        <v>330</v>
      </c>
      <c r="D85" s="1" t="s">
        <v>331</v>
      </c>
      <c r="E85" s="4">
        <v>31501341828</v>
      </c>
      <c r="G85" s="20"/>
    </row>
    <row r="86" spans="1:7">
      <c r="A86" s="1" t="s">
        <v>364</v>
      </c>
      <c r="B86" s="1" t="s">
        <v>365</v>
      </c>
      <c r="C86" s="1" t="s">
        <v>332</v>
      </c>
      <c r="D86" s="1" t="s">
        <v>333</v>
      </c>
      <c r="E86" s="4">
        <v>303683279</v>
      </c>
    </row>
    <row r="87" spans="1:7">
      <c r="A87" s="1" t="s">
        <v>364</v>
      </c>
      <c r="B87" s="1" t="s">
        <v>365</v>
      </c>
      <c r="C87" s="1" t="s">
        <v>334</v>
      </c>
      <c r="D87" s="1" t="s">
        <v>335</v>
      </c>
      <c r="E87" s="4">
        <v>643563865</v>
      </c>
    </row>
    <row r="88" spans="1:7">
      <c r="A88" s="1" t="s">
        <v>364</v>
      </c>
      <c r="B88" s="1" t="s">
        <v>365</v>
      </c>
      <c r="C88" s="1" t="s">
        <v>336</v>
      </c>
      <c r="D88" s="1" t="s">
        <v>337</v>
      </c>
      <c r="E88" s="4">
        <v>159043460</v>
      </c>
    </row>
    <row r="89" spans="1:7">
      <c r="A89" s="1" t="s">
        <v>364</v>
      </c>
      <c r="B89" s="1" t="s">
        <v>365</v>
      </c>
      <c r="C89" s="1" t="s">
        <v>338</v>
      </c>
      <c r="D89" s="1" t="s">
        <v>339</v>
      </c>
      <c r="E89" s="4">
        <v>4456845124</v>
      </c>
    </row>
    <row r="90" spans="1:7">
      <c r="A90" s="1" t="s">
        <v>364</v>
      </c>
      <c r="B90" s="1" t="s">
        <v>365</v>
      </c>
      <c r="C90" s="1" t="s">
        <v>340</v>
      </c>
      <c r="D90" s="1" t="s">
        <v>341</v>
      </c>
      <c r="E90" s="4">
        <v>94208976</v>
      </c>
    </row>
    <row r="91" spans="1:7">
      <c r="A91" s="1" t="s">
        <v>364</v>
      </c>
      <c r="B91" s="1" t="s">
        <v>365</v>
      </c>
      <c r="C91" s="1" t="s">
        <v>342</v>
      </c>
      <c r="D91" s="1" t="s">
        <v>343</v>
      </c>
      <c r="E91" s="4">
        <v>425564809</v>
      </c>
    </row>
    <row r="92" spans="1:7">
      <c r="A92" s="1" t="s">
        <v>364</v>
      </c>
      <c r="B92" s="1" t="s">
        <v>365</v>
      </c>
      <c r="C92" s="1" t="s">
        <v>344</v>
      </c>
      <c r="D92" s="1" t="s">
        <v>345</v>
      </c>
      <c r="E92" s="4">
        <v>-331355833</v>
      </c>
    </row>
    <row r="93" spans="1:7">
      <c r="A93" s="1" t="s">
        <v>364</v>
      </c>
      <c r="B93" s="1" t="s">
        <v>365</v>
      </c>
      <c r="C93" s="1" t="s">
        <v>346</v>
      </c>
      <c r="D93" s="1" t="s">
        <v>347</v>
      </c>
      <c r="E93" s="4">
        <v>4748595</v>
      </c>
    </row>
    <row r="94" spans="1:7">
      <c r="A94" s="1" t="s">
        <v>364</v>
      </c>
      <c r="B94" s="1" t="s">
        <v>365</v>
      </c>
      <c r="C94" s="1" t="s">
        <v>348</v>
      </c>
      <c r="D94" s="1" t="s">
        <v>349</v>
      </c>
      <c r="E94" s="4">
        <v>4130237886</v>
      </c>
    </row>
    <row r="95" spans="1:7">
      <c r="A95" s="1" t="s">
        <v>364</v>
      </c>
      <c r="B95" s="1" t="s">
        <v>365</v>
      </c>
      <c r="C95" s="1" t="s">
        <v>350</v>
      </c>
      <c r="D95" s="1" t="s">
        <v>351</v>
      </c>
      <c r="E95" s="4">
        <v>1492444581</v>
      </c>
    </row>
    <row r="96" spans="1:7">
      <c r="A96" s="1" t="s">
        <v>364</v>
      </c>
      <c r="B96" s="1" t="s">
        <v>365</v>
      </c>
      <c r="C96" s="1" t="s">
        <v>352</v>
      </c>
      <c r="D96" s="1" t="s">
        <v>353</v>
      </c>
      <c r="E96" s="4">
        <v>2637793305</v>
      </c>
    </row>
    <row r="97" spans="1:5">
      <c r="A97" s="1" t="s">
        <v>364</v>
      </c>
      <c r="B97" s="1" t="s">
        <v>365</v>
      </c>
      <c r="C97" s="1" t="s">
        <v>354</v>
      </c>
      <c r="D97" s="1" t="s">
        <v>355</v>
      </c>
      <c r="E97" s="4">
        <v>19666119</v>
      </c>
    </row>
    <row r="98" spans="1:5">
      <c r="A98" s="1" t="s">
        <v>366</v>
      </c>
      <c r="B98" s="1" t="s">
        <v>367</v>
      </c>
      <c r="C98" s="1" t="s">
        <v>324</v>
      </c>
      <c r="D98" s="1" t="s">
        <v>325</v>
      </c>
      <c r="E98" s="4">
        <v>71843254876</v>
      </c>
    </row>
    <row r="99" spans="1:5">
      <c r="A99" s="1" t="s">
        <v>366</v>
      </c>
      <c r="B99" s="1" t="s">
        <v>367</v>
      </c>
      <c r="C99" s="1" t="s">
        <v>326</v>
      </c>
      <c r="D99" s="1" t="s">
        <v>327</v>
      </c>
      <c r="E99" s="4">
        <v>18073451257</v>
      </c>
    </row>
    <row r="100" spans="1:5">
      <c r="A100" s="1" t="s">
        <v>366</v>
      </c>
      <c r="B100" s="1" t="s">
        <v>367</v>
      </c>
      <c r="C100" s="1" t="s">
        <v>328</v>
      </c>
      <c r="D100" s="1" t="s">
        <v>329</v>
      </c>
      <c r="E100" s="4">
        <v>53769803619</v>
      </c>
    </row>
    <row r="101" spans="1:5">
      <c r="A101" s="1" t="s">
        <v>366</v>
      </c>
      <c r="B101" s="1" t="s">
        <v>367</v>
      </c>
      <c r="C101" s="1" t="s">
        <v>330</v>
      </c>
      <c r="D101" s="1" t="s">
        <v>331</v>
      </c>
      <c r="E101" s="4">
        <v>47002170121</v>
      </c>
    </row>
    <row r="102" spans="1:5">
      <c r="A102" s="1" t="s">
        <v>366</v>
      </c>
      <c r="B102" s="1" t="s">
        <v>367</v>
      </c>
      <c r="C102" s="1" t="s">
        <v>332</v>
      </c>
      <c r="D102" s="1" t="s">
        <v>333</v>
      </c>
      <c r="E102" s="4">
        <v>347897904</v>
      </c>
    </row>
    <row r="103" spans="1:5">
      <c r="A103" s="1" t="s">
        <v>366</v>
      </c>
      <c r="B103" s="1" t="s">
        <v>367</v>
      </c>
      <c r="C103" s="1" t="s">
        <v>334</v>
      </c>
      <c r="D103" s="1" t="s">
        <v>335</v>
      </c>
      <c r="E103" s="4">
        <v>700517891</v>
      </c>
    </row>
    <row r="104" spans="1:5">
      <c r="A104" s="1" t="s">
        <v>366</v>
      </c>
      <c r="B104" s="1" t="s">
        <v>367</v>
      </c>
      <c r="C104" s="1" t="s">
        <v>336</v>
      </c>
      <c r="D104" s="1" t="s">
        <v>337</v>
      </c>
      <c r="E104" s="4">
        <v>206187354</v>
      </c>
    </row>
    <row r="105" spans="1:5">
      <c r="A105" s="1" t="s">
        <v>366</v>
      </c>
      <c r="B105" s="1" t="s">
        <v>367</v>
      </c>
      <c r="C105" s="1" t="s">
        <v>338</v>
      </c>
      <c r="D105" s="1" t="s">
        <v>339</v>
      </c>
      <c r="E105" s="4">
        <v>6914066131</v>
      </c>
    </row>
    <row r="106" spans="1:5">
      <c r="A106" s="1" t="s">
        <v>366</v>
      </c>
      <c r="B106" s="1" t="s">
        <v>367</v>
      </c>
      <c r="C106" s="1" t="s">
        <v>340</v>
      </c>
      <c r="D106" s="1" t="s">
        <v>341</v>
      </c>
      <c r="E106" s="4">
        <v>134109513</v>
      </c>
    </row>
    <row r="107" spans="1:5">
      <c r="A107" s="1" t="s">
        <v>366</v>
      </c>
      <c r="B107" s="1" t="s">
        <v>367</v>
      </c>
      <c r="C107" s="1" t="s">
        <v>342</v>
      </c>
      <c r="D107" s="1" t="s">
        <v>343</v>
      </c>
      <c r="E107" s="4">
        <v>531529484</v>
      </c>
    </row>
    <row r="108" spans="1:5">
      <c r="A108" s="1" t="s">
        <v>366</v>
      </c>
      <c r="B108" s="1" t="s">
        <v>367</v>
      </c>
      <c r="C108" s="1" t="s">
        <v>344</v>
      </c>
      <c r="D108" s="1" t="s">
        <v>345</v>
      </c>
      <c r="E108" s="4">
        <v>-397419971</v>
      </c>
    </row>
    <row r="109" spans="1:5">
      <c r="A109" s="1" t="s">
        <v>366</v>
      </c>
      <c r="B109" s="1" t="s">
        <v>367</v>
      </c>
      <c r="C109" s="1" t="s">
        <v>346</v>
      </c>
      <c r="D109" s="1" t="s">
        <v>347</v>
      </c>
      <c r="E109" s="4">
        <v>31607922</v>
      </c>
    </row>
    <row r="110" spans="1:5">
      <c r="A110" s="1" t="s">
        <v>366</v>
      </c>
      <c r="B110" s="1" t="s">
        <v>367</v>
      </c>
      <c r="C110" s="1" t="s">
        <v>348</v>
      </c>
      <c r="D110" s="1" t="s">
        <v>349</v>
      </c>
      <c r="E110" s="4">
        <v>6548254082</v>
      </c>
    </row>
    <row r="111" spans="1:5">
      <c r="A111" s="1" t="s">
        <v>366</v>
      </c>
      <c r="B111" s="1" t="s">
        <v>367</v>
      </c>
      <c r="C111" s="1" t="s">
        <v>350</v>
      </c>
      <c r="D111" s="1" t="s">
        <v>351</v>
      </c>
      <c r="E111" s="4">
        <v>2351725091</v>
      </c>
    </row>
    <row r="112" spans="1:5">
      <c r="A112" s="1" t="s">
        <v>366</v>
      </c>
      <c r="B112" s="1" t="s">
        <v>367</v>
      </c>
      <c r="C112" s="1" t="s">
        <v>352</v>
      </c>
      <c r="D112" s="1" t="s">
        <v>353</v>
      </c>
      <c r="E112" s="4">
        <v>4196528991</v>
      </c>
    </row>
    <row r="113" spans="1:5">
      <c r="A113" s="1" t="s">
        <v>366</v>
      </c>
      <c r="B113" s="1" t="s">
        <v>367</v>
      </c>
      <c r="C113" s="1" t="s">
        <v>354</v>
      </c>
      <c r="D113" s="1" t="s">
        <v>355</v>
      </c>
      <c r="E113" s="4">
        <v>23520515</v>
      </c>
    </row>
    <row r="114" spans="1:5">
      <c r="A114" s="1" t="s">
        <v>368</v>
      </c>
      <c r="B114" s="1" t="s">
        <v>369</v>
      </c>
      <c r="C114" s="1" t="s">
        <v>324</v>
      </c>
      <c r="D114" s="1" t="s">
        <v>325</v>
      </c>
      <c r="E114" s="4">
        <v>87294265157</v>
      </c>
    </row>
    <row r="115" spans="1:5">
      <c r="A115" s="1" t="s">
        <v>368</v>
      </c>
      <c r="B115" s="1" t="s">
        <v>369</v>
      </c>
      <c r="C115" s="1" t="s">
        <v>326</v>
      </c>
      <c r="D115" s="1" t="s">
        <v>327</v>
      </c>
      <c r="E115" s="4">
        <v>22308617306</v>
      </c>
    </row>
    <row r="116" spans="1:5">
      <c r="A116" s="1" t="s">
        <v>368</v>
      </c>
      <c r="B116" s="1" t="s">
        <v>369</v>
      </c>
      <c r="C116" s="1" t="s">
        <v>328</v>
      </c>
      <c r="D116" s="1" t="s">
        <v>329</v>
      </c>
      <c r="E116" s="4">
        <v>64985647851</v>
      </c>
    </row>
    <row r="117" spans="1:5">
      <c r="A117" s="1" t="s">
        <v>368</v>
      </c>
      <c r="B117" s="1" t="s">
        <v>369</v>
      </c>
      <c r="C117" s="1" t="s">
        <v>330</v>
      </c>
      <c r="D117" s="1" t="s">
        <v>331</v>
      </c>
      <c r="E117" s="4">
        <v>58604690043</v>
      </c>
    </row>
    <row r="118" spans="1:5">
      <c r="A118" s="1" t="s">
        <v>368</v>
      </c>
      <c r="B118" s="1" t="s">
        <v>369</v>
      </c>
      <c r="C118" s="1" t="s">
        <v>332</v>
      </c>
      <c r="D118" s="1" t="s">
        <v>333</v>
      </c>
      <c r="E118" s="4">
        <v>2155195824</v>
      </c>
    </row>
    <row r="119" spans="1:5">
      <c r="A119" s="1" t="s">
        <v>368</v>
      </c>
      <c r="B119" s="1" t="s">
        <v>369</v>
      </c>
      <c r="C119" s="1" t="s">
        <v>334</v>
      </c>
      <c r="D119" s="1" t="s">
        <v>335</v>
      </c>
      <c r="E119" s="4">
        <v>323769773</v>
      </c>
    </row>
    <row r="120" spans="1:5">
      <c r="A120" s="1" t="s">
        <v>368</v>
      </c>
      <c r="B120" s="1" t="s">
        <v>369</v>
      </c>
      <c r="C120" s="1" t="s">
        <v>336</v>
      </c>
      <c r="D120" s="1" t="s">
        <v>337</v>
      </c>
      <c r="E120" s="4">
        <v>374479099</v>
      </c>
    </row>
    <row r="121" spans="1:5">
      <c r="A121" s="1" t="s">
        <v>368</v>
      </c>
      <c r="B121" s="1" t="s">
        <v>369</v>
      </c>
      <c r="C121" s="1" t="s">
        <v>338</v>
      </c>
      <c r="D121" s="1" t="s">
        <v>339</v>
      </c>
      <c r="E121" s="4">
        <v>4175052658</v>
      </c>
    </row>
    <row r="122" spans="1:5">
      <c r="A122" s="1" t="s">
        <v>368</v>
      </c>
      <c r="B122" s="1" t="s">
        <v>369</v>
      </c>
      <c r="C122" s="1" t="s">
        <v>340</v>
      </c>
      <c r="D122" s="1" t="s">
        <v>341</v>
      </c>
      <c r="E122" s="4">
        <v>206239082</v>
      </c>
    </row>
    <row r="123" spans="1:5">
      <c r="A123" s="1" t="s">
        <v>368</v>
      </c>
      <c r="B123" s="1" t="s">
        <v>369</v>
      </c>
      <c r="C123" s="1" t="s">
        <v>342</v>
      </c>
      <c r="D123" s="1" t="s">
        <v>343</v>
      </c>
      <c r="E123" s="4">
        <v>637258352</v>
      </c>
    </row>
    <row r="124" spans="1:5">
      <c r="A124" s="1" t="s">
        <v>368</v>
      </c>
      <c r="B124" s="1" t="s">
        <v>369</v>
      </c>
      <c r="C124" s="1" t="s">
        <v>344</v>
      </c>
      <c r="D124" s="1" t="s">
        <v>345</v>
      </c>
      <c r="E124" s="4">
        <v>-431019270</v>
      </c>
    </row>
    <row r="125" spans="1:5">
      <c r="A125" s="1" t="s">
        <v>368</v>
      </c>
      <c r="B125" s="1" t="s">
        <v>369</v>
      </c>
      <c r="C125" s="1" t="s">
        <v>346</v>
      </c>
      <c r="D125" s="1" t="s">
        <v>347</v>
      </c>
      <c r="E125" s="4">
        <v>-129917299</v>
      </c>
    </row>
    <row r="126" spans="1:5">
      <c r="A126" s="1" t="s">
        <v>368</v>
      </c>
      <c r="B126" s="1" t="s">
        <v>369</v>
      </c>
      <c r="C126" s="1" t="s">
        <v>348</v>
      </c>
      <c r="D126" s="1" t="s">
        <v>349</v>
      </c>
      <c r="E126" s="4">
        <v>3614116089</v>
      </c>
    </row>
    <row r="127" spans="1:5">
      <c r="A127" s="1" t="s">
        <v>368</v>
      </c>
      <c r="B127" s="1" t="s">
        <v>369</v>
      </c>
      <c r="C127" s="1" t="s">
        <v>350</v>
      </c>
      <c r="D127" s="1" t="s">
        <v>351</v>
      </c>
      <c r="E127" s="4">
        <v>1603282694</v>
      </c>
    </row>
    <row r="128" spans="1:5">
      <c r="A128" s="1" t="s">
        <v>368</v>
      </c>
      <c r="B128" s="1" t="s">
        <v>369</v>
      </c>
      <c r="C128" s="1" t="s">
        <v>352</v>
      </c>
      <c r="D128" s="1" t="s">
        <v>353</v>
      </c>
      <c r="E128" s="4">
        <v>2010833395</v>
      </c>
    </row>
    <row r="129" spans="1:5">
      <c r="A129" s="1" t="s">
        <v>368</v>
      </c>
      <c r="B129" s="1" t="s">
        <v>369</v>
      </c>
      <c r="C129" s="1" t="s">
        <v>354</v>
      </c>
      <c r="D129" s="1" t="s">
        <v>355</v>
      </c>
      <c r="E129" s="4">
        <v>29157946</v>
      </c>
    </row>
    <row r="130" spans="1:5">
      <c r="A130" s="1" t="s">
        <v>370</v>
      </c>
      <c r="B130" s="1" t="s">
        <v>371</v>
      </c>
      <c r="C130" s="1" t="s">
        <v>324</v>
      </c>
      <c r="D130" s="1" t="s">
        <v>325</v>
      </c>
      <c r="E130" s="4">
        <v>24184892462</v>
      </c>
    </row>
    <row r="131" spans="1:5">
      <c r="A131" s="1" t="s">
        <v>370</v>
      </c>
      <c r="B131" s="1" t="s">
        <v>371</v>
      </c>
      <c r="C131" s="1" t="s">
        <v>326</v>
      </c>
      <c r="D131" s="1" t="s">
        <v>327</v>
      </c>
      <c r="E131" s="4">
        <v>6250177881</v>
      </c>
    </row>
    <row r="132" spans="1:5">
      <c r="A132" s="1" t="s">
        <v>370</v>
      </c>
      <c r="B132" s="1" t="s">
        <v>371</v>
      </c>
      <c r="C132" s="1" t="s">
        <v>328</v>
      </c>
      <c r="D132" s="1" t="s">
        <v>329</v>
      </c>
      <c r="E132" s="4">
        <v>17934714581</v>
      </c>
    </row>
    <row r="133" spans="1:5">
      <c r="A133" s="1" t="s">
        <v>370</v>
      </c>
      <c r="B133" s="1" t="s">
        <v>371</v>
      </c>
      <c r="C133" s="1" t="s">
        <v>330</v>
      </c>
      <c r="D133" s="1" t="s">
        <v>331</v>
      </c>
      <c r="E133" s="4">
        <v>16000068473</v>
      </c>
    </row>
    <row r="134" spans="1:5">
      <c r="A134" s="1" t="s">
        <v>370</v>
      </c>
      <c r="B134" s="1" t="s">
        <v>371</v>
      </c>
      <c r="C134" s="1" t="s">
        <v>332</v>
      </c>
      <c r="D134" s="1" t="s">
        <v>333</v>
      </c>
      <c r="E134" s="4">
        <v>108709621</v>
      </c>
    </row>
    <row r="135" spans="1:5">
      <c r="A135" s="1" t="s">
        <v>370</v>
      </c>
      <c r="B135" s="1" t="s">
        <v>371</v>
      </c>
      <c r="C135" s="1" t="s">
        <v>334</v>
      </c>
      <c r="D135" s="1" t="s">
        <v>335</v>
      </c>
      <c r="E135" s="4">
        <v>183391256</v>
      </c>
    </row>
    <row r="136" spans="1:5">
      <c r="A136" s="1" t="s">
        <v>370</v>
      </c>
      <c r="B136" s="1" t="s">
        <v>371</v>
      </c>
      <c r="C136" s="1" t="s">
        <v>336</v>
      </c>
      <c r="D136" s="1" t="s">
        <v>337</v>
      </c>
      <c r="E136" s="4">
        <v>54122757</v>
      </c>
    </row>
    <row r="137" spans="1:5">
      <c r="A137" s="1" t="s">
        <v>370</v>
      </c>
      <c r="B137" s="1" t="s">
        <v>371</v>
      </c>
      <c r="C137" s="1" t="s">
        <v>338</v>
      </c>
      <c r="D137" s="1" t="s">
        <v>339</v>
      </c>
      <c r="E137" s="4">
        <v>1955204986</v>
      </c>
    </row>
    <row r="138" spans="1:5">
      <c r="A138" s="1" t="s">
        <v>370</v>
      </c>
      <c r="B138" s="1" t="s">
        <v>371</v>
      </c>
      <c r="C138" s="1" t="s">
        <v>340</v>
      </c>
      <c r="D138" s="1" t="s">
        <v>341</v>
      </c>
      <c r="E138" s="4">
        <v>45553162</v>
      </c>
    </row>
    <row r="139" spans="1:5">
      <c r="A139" s="1" t="s">
        <v>370</v>
      </c>
      <c r="B139" s="1" t="s">
        <v>371</v>
      </c>
      <c r="C139" s="1" t="s">
        <v>342</v>
      </c>
      <c r="D139" s="1" t="s">
        <v>343</v>
      </c>
      <c r="E139" s="4">
        <v>382582682</v>
      </c>
    </row>
    <row r="140" spans="1:5">
      <c r="A140" s="1" t="s">
        <v>370</v>
      </c>
      <c r="B140" s="1" t="s">
        <v>371</v>
      </c>
      <c r="C140" s="1" t="s">
        <v>344</v>
      </c>
      <c r="D140" s="1" t="s">
        <v>345</v>
      </c>
      <c r="E140" s="4">
        <v>-337029520</v>
      </c>
    </row>
    <row r="141" spans="1:5">
      <c r="A141" s="1" t="s">
        <v>370</v>
      </c>
      <c r="B141" s="1" t="s">
        <v>371</v>
      </c>
      <c r="C141" s="1" t="s">
        <v>346</v>
      </c>
      <c r="D141" s="1" t="s">
        <v>347</v>
      </c>
      <c r="E141" s="4">
        <v>8035109</v>
      </c>
    </row>
    <row r="142" spans="1:5">
      <c r="A142" s="1" t="s">
        <v>370</v>
      </c>
      <c r="B142" s="1" t="s">
        <v>371</v>
      </c>
      <c r="C142" s="1" t="s">
        <v>348</v>
      </c>
      <c r="D142" s="1" t="s">
        <v>349</v>
      </c>
      <c r="E142" s="4">
        <v>1626210575</v>
      </c>
    </row>
    <row r="143" spans="1:5">
      <c r="A143" s="1" t="s">
        <v>370</v>
      </c>
      <c r="B143" s="1" t="s">
        <v>371</v>
      </c>
      <c r="C143" s="1" t="s">
        <v>350</v>
      </c>
      <c r="D143" s="1" t="s">
        <v>351</v>
      </c>
      <c r="E143" s="4">
        <v>579210923</v>
      </c>
    </row>
    <row r="144" spans="1:5">
      <c r="A144" s="1" t="s">
        <v>370</v>
      </c>
      <c r="B144" s="1" t="s">
        <v>371</v>
      </c>
      <c r="C144" s="1" t="s">
        <v>352</v>
      </c>
      <c r="D144" s="1" t="s">
        <v>353</v>
      </c>
      <c r="E144" s="4">
        <v>1046999652</v>
      </c>
    </row>
    <row r="145" spans="1:5">
      <c r="A145" s="1" t="s">
        <v>370</v>
      </c>
      <c r="B145" s="1" t="s">
        <v>371</v>
      </c>
      <c r="C145" s="1" t="s">
        <v>354</v>
      </c>
      <c r="D145" s="1" t="s">
        <v>355</v>
      </c>
      <c r="E145" s="4">
        <v>-12572718</v>
      </c>
    </row>
    <row r="146" spans="1:5">
      <c r="A146" s="1" t="s">
        <v>372</v>
      </c>
      <c r="B146" s="1" t="s">
        <v>373</v>
      </c>
      <c r="C146" s="1" t="s">
        <v>324</v>
      </c>
      <c r="D146" s="1" t="s">
        <v>325</v>
      </c>
      <c r="E146" s="4">
        <v>50183013362</v>
      </c>
    </row>
    <row r="147" spans="1:5">
      <c r="A147" s="1" t="s">
        <v>372</v>
      </c>
      <c r="B147" s="1" t="s">
        <v>373</v>
      </c>
      <c r="C147" s="1" t="s">
        <v>326</v>
      </c>
      <c r="D147" s="1" t="s">
        <v>327</v>
      </c>
      <c r="E147" s="4">
        <v>12819492197</v>
      </c>
    </row>
    <row r="148" spans="1:5">
      <c r="A148" s="1" t="s">
        <v>372</v>
      </c>
      <c r="B148" s="1" t="s">
        <v>373</v>
      </c>
      <c r="C148" s="1" t="s">
        <v>328</v>
      </c>
      <c r="D148" s="1" t="s">
        <v>329</v>
      </c>
      <c r="E148" s="4">
        <v>37363521165</v>
      </c>
    </row>
    <row r="149" spans="1:5">
      <c r="A149" s="1" t="s">
        <v>372</v>
      </c>
      <c r="B149" s="1" t="s">
        <v>373</v>
      </c>
      <c r="C149" s="1" t="s">
        <v>330</v>
      </c>
      <c r="D149" s="1" t="s">
        <v>331</v>
      </c>
      <c r="E149" s="4">
        <v>33030385992</v>
      </c>
    </row>
    <row r="150" spans="1:5">
      <c r="A150" s="1" t="s">
        <v>372</v>
      </c>
      <c r="B150" s="1" t="s">
        <v>373</v>
      </c>
      <c r="C150" s="1" t="s">
        <v>332</v>
      </c>
      <c r="D150" s="1" t="s">
        <v>333</v>
      </c>
      <c r="E150" s="4">
        <v>152270817</v>
      </c>
    </row>
    <row r="151" spans="1:5">
      <c r="A151" s="1" t="s">
        <v>372</v>
      </c>
      <c r="B151" s="1" t="s">
        <v>373</v>
      </c>
      <c r="C151" s="1" t="s">
        <v>334</v>
      </c>
      <c r="D151" s="1" t="s">
        <v>335</v>
      </c>
      <c r="E151" s="4">
        <v>301998577</v>
      </c>
    </row>
    <row r="152" spans="1:5">
      <c r="A152" s="1" t="s">
        <v>372</v>
      </c>
      <c r="B152" s="1" t="s">
        <v>373</v>
      </c>
      <c r="C152" s="1" t="s">
        <v>336</v>
      </c>
      <c r="D152" s="1" t="s">
        <v>337</v>
      </c>
      <c r="E152" s="4">
        <v>119582857</v>
      </c>
    </row>
    <row r="153" spans="1:5">
      <c r="A153" s="1" t="s">
        <v>372</v>
      </c>
      <c r="B153" s="1" t="s">
        <v>373</v>
      </c>
      <c r="C153" s="1" t="s">
        <v>338</v>
      </c>
      <c r="D153" s="1" t="s">
        <v>339</v>
      </c>
      <c r="E153" s="4">
        <v>4363280076</v>
      </c>
    </row>
    <row r="154" spans="1:5">
      <c r="A154" s="1" t="s">
        <v>372</v>
      </c>
      <c r="B154" s="1" t="s">
        <v>373</v>
      </c>
      <c r="C154" s="1" t="s">
        <v>340</v>
      </c>
      <c r="D154" s="1" t="s">
        <v>341</v>
      </c>
      <c r="E154" s="4">
        <v>89725414</v>
      </c>
    </row>
    <row r="155" spans="1:5">
      <c r="A155" s="1" t="s">
        <v>372</v>
      </c>
      <c r="B155" s="1" t="s">
        <v>373</v>
      </c>
      <c r="C155" s="1" t="s">
        <v>342</v>
      </c>
      <c r="D155" s="1" t="s">
        <v>343</v>
      </c>
      <c r="E155" s="4">
        <v>536056652</v>
      </c>
    </row>
    <row r="156" spans="1:5">
      <c r="A156" s="1" t="s">
        <v>372</v>
      </c>
      <c r="B156" s="1" t="s">
        <v>373</v>
      </c>
      <c r="C156" s="1" t="s">
        <v>344</v>
      </c>
      <c r="D156" s="1" t="s">
        <v>345</v>
      </c>
      <c r="E156" s="4">
        <v>-446331238</v>
      </c>
    </row>
    <row r="157" spans="1:5">
      <c r="A157" s="1" t="s">
        <v>372</v>
      </c>
      <c r="B157" s="1" t="s">
        <v>373</v>
      </c>
      <c r="C157" s="1" t="s">
        <v>346</v>
      </c>
      <c r="D157" s="1" t="s">
        <v>347</v>
      </c>
      <c r="E157" s="4">
        <v>-6192000</v>
      </c>
    </row>
    <row r="158" spans="1:5">
      <c r="A158" s="1" t="s">
        <v>372</v>
      </c>
      <c r="B158" s="1" t="s">
        <v>373</v>
      </c>
      <c r="C158" s="1" t="s">
        <v>348</v>
      </c>
      <c r="D158" s="1" t="s">
        <v>349</v>
      </c>
      <c r="E158" s="4">
        <v>3910756838</v>
      </c>
    </row>
    <row r="159" spans="1:5">
      <c r="A159" s="1" t="s">
        <v>372</v>
      </c>
      <c r="B159" s="1" t="s">
        <v>373</v>
      </c>
      <c r="C159" s="1" t="s">
        <v>350</v>
      </c>
      <c r="D159" s="1" t="s">
        <v>351</v>
      </c>
      <c r="E159" s="4">
        <v>1324062073</v>
      </c>
    </row>
    <row r="160" spans="1:5">
      <c r="A160" s="1" t="s">
        <v>372</v>
      </c>
      <c r="B160" s="1" t="s">
        <v>373</v>
      </c>
      <c r="C160" s="1" t="s">
        <v>352</v>
      </c>
      <c r="D160" s="1" t="s">
        <v>353</v>
      </c>
      <c r="E160" s="4">
        <v>2586694765</v>
      </c>
    </row>
    <row r="161" spans="1:5">
      <c r="A161" s="1" t="s">
        <v>372</v>
      </c>
      <c r="B161" s="1" t="s">
        <v>373</v>
      </c>
      <c r="C161" s="1" t="s">
        <v>354</v>
      </c>
      <c r="D161" s="1" t="s">
        <v>355</v>
      </c>
      <c r="E161" s="4">
        <v>-21039391</v>
      </c>
    </row>
    <row r="162" spans="1:5">
      <c r="A162" s="1" t="s">
        <v>374</v>
      </c>
      <c r="B162" s="1" t="s">
        <v>375</v>
      </c>
      <c r="C162" s="1" t="s">
        <v>324</v>
      </c>
      <c r="D162" s="1" t="s">
        <v>325</v>
      </c>
      <c r="E162" s="4">
        <v>76410732534</v>
      </c>
    </row>
    <row r="163" spans="1:5">
      <c r="A163" s="1" t="s">
        <v>374</v>
      </c>
      <c r="B163" s="1" t="s">
        <v>375</v>
      </c>
      <c r="C163" s="1" t="s">
        <v>326</v>
      </c>
      <c r="D163" s="1" t="s">
        <v>327</v>
      </c>
      <c r="E163" s="4">
        <v>19597952094</v>
      </c>
    </row>
    <row r="164" spans="1:5">
      <c r="A164" s="1" t="s">
        <v>374</v>
      </c>
      <c r="B164" s="1" t="s">
        <v>375</v>
      </c>
      <c r="C164" s="1" t="s">
        <v>328</v>
      </c>
      <c r="D164" s="1" t="s">
        <v>329</v>
      </c>
      <c r="E164" s="4">
        <v>56812780440</v>
      </c>
    </row>
    <row r="165" spans="1:5">
      <c r="A165" s="1" t="s">
        <v>374</v>
      </c>
      <c r="B165" s="1" t="s">
        <v>375</v>
      </c>
      <c r="C165" s="1" t="s">
        <v>330</v>
      </c>
      <c r="D165" s="1" t="s">
        <v>331</v>
      </c>
      <c r="E165" s="4">
        <v>49828387336</v>
      </c>
    </row>
    <row r="166" spans="1:5">
      <c r="A166" s="1" t="s">
        <v>374</v>
      </c>
      <c r="B166" s="1" t="s">
        <v>375</v>
      </c>
      <c r="C166" s="1" t="s">
        <v>332</v>
      </c>
      <c r="D166" s="1" t="s">
        <v>333</v>
      </c>
      <c r="E166" s="4">
        <v>174192361</v>
      </c>
    </row>
    <row r="167" spans="1:5">
      <c r="A167" s="1" t="s">
        <v>374</v>
      </c>
      <c r="B167" s="1" t="s">
        <v>375</v>
      </c>
      <c r="C167" s="1" t="s">
        <v>334</v>
      </c>
      <c r="D167" s="1" t="s">
        <v>335</v>
      </c>
      <c r="E167" s="4">
        <v>373096998</v>
      </c>
    </row>
    <row r="168" spans="1:5">
      <c r="A168" s="1" t="s">
        <v>374</v>
      </c>
      <c r="B168" s="1" t="s">
        <v>375</v>
      </c>
      <c r="C168" s="1" t="s">
        <v>336</v>
      </c>
      <c r="D168" s="1" t="s">
        <v>337</v>
      </c>
      <c r="E168" s="4">
        <v>182532680</v>
      </c>
    </row>
    <row r="169" spans="1:5">
      <c r="A169" s="1" t="s">
        <v>374</v>
      </c>
      <c r="B169" s="1" t="s">
        <v>375</v>
      </c>
      <c r="C169" s="1" t="s">
        <v>338</v>
      </c>
      <c r="D169" s="1" t="s">
        <v>339</v>
      </c>
      <c r="E169" s="4">
        <v>7000765061</v>
      </c>
    </row>
    <row r="170" spans="1:5">
      <c r="A170" s="1" t="s">
        <v>374</v>
      </c>
      <c r="B170" s="1" t="s">
        <v>375</v>
      </c>
      <c r="C170" s="1" t="s">
        <v>340</v>
      </c>
      <c r="D170" s="1" t="s">
        <v>341</v>
      </c>
      <c r="E170" s="4">
        <v>158888535</v>
      </c>
    </row>
    <row r="171" spans="1:5">
      <c r="A171" s="1" t="s">
        <v>374</v>
      </c>
      <c r="B171" s="1" t="s">
        <v>375</v>
      </c>
      <c r="C171" s="1" t="s">
        <v>342</v>
      </c>
      <c r="D171" s="1" t="s">
        <v>343</v>
      </c>
      <c r="E171" s="4">
        <v>209755449</v>
      </c>
    </row>
    <row r="172" spans="1:5">
      <c r="A172" s="1" t="s">
        <v>374</v>
      </c>
      <c r="B172" s="1" t="s">
        <v>375</v>
      </c>
      <c r="C172" s="1" t="s">
        <v>344</v>
      </c>
      <c r="D172" s="1" t="s">
        <v>345</v>
      </c>
      <c r="E172" s="4">
        <v>-50866914</v>
      </c>
    </row>
    <row r="173" spans="1:5">
      <c r="A173" s="1" t="s">
        <v>374</v>
      </c>
      <c r="B173" s="1" t="s">
        <v>375</v>
      </c>
      <c r="C173" s="1" t="s">
        <v>346</v>
      </c>
      <c r="D173" s="1" t="s">
        <v>347</v>
      </c>
      <c r="E173" s="4">
        <v>32780539</v>
      </c>
    </row>
    <row r="174" spans="1:5">
      <c r="A174" s="1" t="s">
        <v>374</v>
      </c>
      <c r="B174" s="1" t="s">
        <v>375</v>
      </c>
      <c r="C174" s="1" t="s">
        <v>348</v>
      </c>
      <c r="D174" s="1" t="s">
        <v>349</v>
      </c>
      <c r="E174" s="4">
        <v>6982678686</v>
      </c>
    </row>
    <row r="175" spans="1:5">
      <c r="A175" s="1" t="s">
        <v>374</v>
      </c>
      <c r="B175" s="1" t="s">
        <v>375</v>
      </c>
      <c r="C175" s="1" t="s">
        <v>350</v>
      </c>
      <c r="D175" s="1" t="s">
        <v>351</v>
      </c>
      <c r="E175" s="4">
        <v>2283936386</v>
      </c>
    </row>
    <row r="176" spans="1:5">
      <c r="A176" s="1" t="s">
        <v>374</v>
      </c>
      <c r="B176" s="1" t="s">
        <v>375</v>
      </c>
      <c r="C176" s="1" t="s">
        <v>352</v>
      </c>
      <c r="D176" s="1" t="s">
        <v>353</v>
      </c>
      <c r="E176" s="4">
        <v>4698742300</v>
      </c>
    </row>
    <row r="177" spans="1:5">
      <c r="A177" s="1" t="s">
        <v>374</v>
      </c>
      <c r="B177" s="1" t="s">
        <v>375</v>
      </c>
      <c r="C177" s="1" t="s">
        <v>354</v>
      </c>
      <c r="D177" s="1" t="s">
        <v>355</v>
      </c>
      <c r="E177" s="4">
        <v>-16418574</v>
      </c>
    </row>
    <row r="178" spans="1:5">
      <c r="A178" s="1" t="s">
        <v>376</v>
      </c>
      <c r="B178" s="1" t="s">
        <v>377</v>
      </c>
      <c r="C178" s="1" t="s">
        <v>324</v>
      </c>
      <c r="D178" s="1" t="s">
        <v>325</v>
      </c>
      <c r="E178" s="4">
        <v>95587114089</v>
      </c>
    </row>
    <row r="179" spans="1:5">
      <c r="A179" s="1" t="s">
        <v>376</v>
      </c>
      <c r="B179" s="1" t="s">
        <v>377</v>
      </c>
      <c r="C179" s="1" t="s">
        <v>326</v>
      </c>
      <c r="D179" s="1" t="s">
        <v>327</v>
      </c>
      <c r="E179" s="4">
        <v>24105101851</v>
      </c>
    </row>
    <row r="180" spans="1:5">
      <c r="A180" s="1" t="s">
        <v>376</v>
      </c>
      <c r="B180" s="1" t="s">
        <v>377</v>
      </c>
      <c r="C180" s="1" t="s">
        <v>328</v>
      </c>
      <c r="D180" s="1" t="s">
        <v>329</v>
      </c>
      <c r="E180" s="4">
        <v>71482012238</v>
      </c>
    </row>
    <row r="181" spans="1:5">
      <c r="A181" s="1" t="s">
        <v>376</v>
      </c>
      <c r="B181" s="1" t="s">
        <v>377</v>
      </c>
      <c r="C181" s="1" t="s">
        <v>330</v>
      </c>
      <c r="D181" s="1" t="s">
        <v>331</v>
      </c>
      <c r="E181" s="4">
        <v>62347258087</v>
      </c>
    </row>
    <row r="182" spans="1:5">
      <c r="A182" s="1" t="s">
        <v>376</v>
      </c>
      <c r="B182" s="1" t="s">
        <v>377</v>
      </c>
      <c r="C182" s="1" t="s">
        <v>332</v>
      </c>
      <c r="D182" s="1" t="s">
        <v>333</v>
      </c>
      <c r="E182" s="4">
        <v>904780459</v>
      </c>
    </row>
    <row r="183" spans="1:5">
      <c r="A183" s="1" t="s">
        <v>376</v>
      </c>
      <c r="B183" s="1" t="s">
        <v>377</v>
      </c>
      <c r="C183" s="1" t="s">
        <v>334</v>
      </c>
      <c r="D183" s="1" t="s">
        <v>335</v>
      </c>
      <c r="E183" s="4">
        <v>859506361</v>
      </c>
    </row>
    <row r="184" spans="1:5">
      <c r="A184" s="1" t="s">
        <v>376</v>
      </c>
      <c r="B184" s="1" t="s">
        <v>377</v>
      </c>
      <c r="C184" s="1" t="s">
        <v>336</v>
      </c>
      <c r="D184" s="1" t="s">
        <v>337</v>
      </c>
      <c r="E184" s="4">
        <v>356756579</v>
      </c>
    </row>
    <row r="185" spans="1:5">
      <c r="A185" s="1" t="s">
        <v>376</v>
      </c>
      <c r="B185" s="1" t="s">
        <v>377</v>
      </c>
      <c r="C185" s="1" t="s">
        <v>338</v>
      </c>
      <c r="D185" s="1" t="s">
        <v>339</v>
      </c>
      <c r="E185" s="4">
        <v>8732723474</v>
      </c>
    </row>
    <row r="186" spans="1:5">
      <c r="A186" s="1" t="s">
        <v>376</v>
      </c>
      <c r="B186" s="1" t="s">
        <v>377</v>
      </c>
      <c r="C186" s="1" t="s">
        <v>340</v>
      </c>
      <c r="D186" s="1" t="s">
        <v>341</v>
      </c>
      <c r="E186" s="4">
        <v>154763279</v>
      </c>
    </row>
    <row r="187" spans="1:5">
      <c r="A187" s="1" t="s">
        <v>376</v>
      </c>
      <c r="B187" s="1" t="s">
        <v>377</v>
      </c>
      <c r="C187" s="1" t="s">
        <v>342</v>
      </c>
      <c r="D187" s="1" t="s">
        <v>343</v>
      </c>
      <c r="E187" s="4">
        <v>765600542</v>
      </c>
    </row>
    <row r="188" spans="1:5">
      <c r="A188" s="1" t="s">
        <v>376</v>
      </c>
      <c r="B188" s="1" t="s">
        <v>377</v>
      </c>
      <c r="C188" s="1" t="s">
        <v>344</v>
      </c>
      <c r="D188" s="1" t="s">
        <v>345</v>
      </c>
      <c r="E188" s="4">
        <v>-610837263</v>
      </c>
    </row>
    <row r="189" spans="1:5">
      <c r="A189" s="1" t="s">
        <v>376</v>
      </c>
      <c r="B189" s="1" t="s">
        <v>377</v>
      </c>
      <c r="C189" s="1" t="s">
        <v>346</v>
      </c>
      <c r="D189" s="1" t="s">
        <v>347</v>
      </c>
      <c r="E189" s="4">
        <v>-5301538</v>
      </c>
    </row>
    <row r="190" spans="1:5">
      <c r="A190" s="1" t="s">
        <v>376</v>
      </c>
      <c r="B190" s="1" t="s">
        <v>377</v>
      </c>
      <c r="C190" s="1" t="s">
        <v>348</v>
      </c>
      <c r="D190" s="1" t="s">
        <v>349</v>
      </c>
      <c r="E190" s="4">
        <v>8116584673</v>
      </c>
    </row>
    <row r="191" spans="1:5">
      <c r="A191" s="1" t="s">
        <v>376</v>
      </c>
      <c r="B191" s="1" t="s">
        <v>377</v>
      </c>
      <c r="C191" s="1" t="s">
        <v>350</v>
      </c>
      <c r="D191" s="1" t="s">
        <v>351</v>
      </c>
      <c r="E191" s="4">
        <v>2874695693</v>
      </c>
    </row>
    <row r="192" spans="1:5">
      <c r="A192" s="1" t="s">
        <v>376</v>
      </c>
      <c r="B192" s="1" t="s">
        <v>377</v>
      </c>
      <c r="C192" s="1" t="s">
        <v>352</v>
      </c>
      <c r="D192" s="1" t="s">
        <v>353</v>
      </c>
      <c r="E192" s="4">
        <v>5241888980</v>
      </c>
    </row>
    <row r="193" spans="1:5">
      <c r="A193" s="1" t="s">
        <v>376</v>
      </c>
      <c r="B193" s="1" t="s">
        <v>377</v>
      </c>
      <c r="C193" s="1" t="s">
        <v>354</v>
      </c>
      <c r="D193" s="1" t="s">
        <v>355</v>
      </c>
      <c r="E193" s="4">
        <v>30306642</v>
      </c>
    </row>
    <row r="194" spans="1:5">
      <c r="A194" s="1" t="s">
        <v>378</v>
      </c>
      <c r="B194" s="1" t="s">
        <v>379</v>
      </c>
      <c r="C194" s="1" t="s">
        <v>324</v>
      </c>
      <c r="D194" s="1" t="s">
        <v>325</v>
      </c>
      <c r="E194" s="4">
        <v>27160657143</v>
      </c>
    </row>
    <row r="195" spans="1:5">
      <c r="A195" s="1" t="s">
        <v>378</v>
      </c>
      <c r="B195" s="1" t="s">
        <v>379</v>
      </c>
      <c r="C195" s="1" t="s">
        <v>326</v>
      </c>
      <c r="D195" s="1" t="s">
        <v>327</v>
      </c>
      <c r="E195" s="4">
        <v>6923346264</v>
      </c>
    </row>
    <row r="196" spans="1:5">
      <c r="A196" s="1" t="s">
        <v>378</v>
      </c>
      <c r="B196" s="1" t="s">
        <v>379</v>
      </c>
      <c r="C196" s="1" t="s">
        <v>328</v>
      </c>
      <c r="D196" s="1" t="s">
        <v>329</v>
      </c>
      <c r="E196" s="4">
        <v>20237310879</v>
      </c>
    </row>
    <row r="197" spans="1:5">
      <c r="A197" s="1" t="s">
        <v>378</v>
      </c>
      <c r="B197" s="1" t="s">
        <v>379</v>
      </c>
      <c r="C197" s="1" t="s">
        <v>330</v>
      </c>
      <c r="D197" s="1" t="s">
        <v>331</v>
      </c>
      <c r="E197" s="4">
        <v>18052657834</v>
      </c>
    </row>
    <row r="198" spans="1:5">
      <c r="A198" s="1" t="s">
        <v>378</v>
      </c>
      <c r="B198" s="1" t="s">
        <v>379</v>
      </c>
      <c r="C198" s="1" t="s">
        <v>332</v>
      </c>
      <c r="D198" s="1" t="s">
        <v>333</v>
      </c>
      <c r="E198" s="4">
        <v>26534567</v>
      </c>
    </row>
    <row r="199" spans="1:5">
      <c r="A199" s="1" t="s">
        <v>378</v>
      </c>
      <c r="B199" s="1" t="s">
        <v>379</v>
      </c>
      <c r="C199" s="1" t="s">
        <v>334</v>
      </c>
      <c r="D199" s="1" t="s">
        <v>335</v>
      </c>
      <c r="E199" s="4">
        <v>65178042</v>
      </c>
    </row>
    <row r="200" spans="1:5">
      <c r="A200" s="1" t="s">
        <v>378</v>
      </c>
      <c r="B200" s="1" t="s">
        <v>379</v>
      </c>
      <c r="C200" s="1" t="s">
        <v>336</v>
      </c>
      <c r="D200" s="1" t="s">
        <v>337</v>
      </c>
      <c r="E200" s="4">
        <v>108268178</v>
      </c>
    </row>
    <row r="201" spans="1:5">
      <c r="A201" s="1" t="s">
        <v>378</v>
      </c>
      <c r="B201" s="1" t="s">
        <v>379</v>
      </c>
      <c r="C201" s="1" t="s">
        <v>338</v>
      </c>
      <c r="D201" s="1" t="s">
        <v>339</v>
      </c>
      <c r="E201" s="4">
        <v>2115028342</v>
      </c>
    </row>
    <row r="202" spans="1:5">
      <c r="A202" s="1" t="s">
        <v>378</v>
      </c>
      <c r="B202" s="1" t="s">
        <v>379</v>
      </c>
      <c r="C202" s="1" t="s">
        <v>340</v>
      </c>
      <c r="D202" s="1" t="s">
        <v>341</v>
      </c>
      <c r="E202" s="4">
        <v>71412396</v>
      </c>
    </row>
    <row r="203" spans="1:5">
      <c r="A203" s="1" t="s">
        <v>378</v>
      </c>
      <c r="B203" s="1" t="s">
        <v>379</v>
      </c>
      <c r="C203" s="1" t="s">
        <v>342</v>
      </c>
      <c r="D203" s="1" t="s">
        <v>343</v>
      </c>
      <c r="E203" s="4">
        <v>63420297</v>
      </c>
    </row>
    <row r="204" spans="1:5">
      <c r="A204" s="1" t="s">
        <v>378</v>
      </c>
      <c r="B204" s="1" t="s">
        <v>379</v>
      </c>
      <c r="C204" s="1" t="s">
        <v>344</v>
      </c>
      <c r="D204" s="1" t="s">
        <v>345</v>
      </c>
      <c r="E204" s="4">
        <v>7992099</v>
      </c>
    </row>
    <row r="205" spans="1:5">
      <c r="A205" s="1" t="s">
        <v>378</v>
      </c>
      <c r="B205" s="1" t="s">
        <v>379</v>
      </c>
      <c r="C205" s="1" t="s">
        <v>346</v>
      </c>
      <c r="D205" s="1" t="s">
        <v>347</v>
      </c>
      <c r="E205" s="4">
        <v>39889327</v>
      </c>
    </row>
    <row r="206" spans="1:5">
      <c r="A206" s="1" t="s">
        <v>378</v>
      </c>
      <c r="B206" s="1" t="s">
        <v>379</v>
      </c>
      <c r="C206" s="1" t="s">
        <v>348</v>
      </c>
      <c r="D206" s="1" t="s">
        <v>349</v>
      </c>
      <c r="E206" s="4">
        <v>2162909768</v>
      </c>
    </row>
    <row r="207" spans="1:5">
      <c r="A207" s="1" t="s">
        <v>378</v>
      </c>
      <c r="B207" s="1" t="s">
        <v>379</v>
      </c>
      <c r="C207" s="1" t="s">
        <v>350</v>
      </c>
      <c r="D207" s="1" t="s">
        <v>351</v>
      </c>
      <c r="E207" s="4">
        <v>533693759</v>
      </c>
    </row>
    <row r="208" spans="1:5">
      <c r="A208" s="1" t="s">
        <v>378</v>
      </c>
      <c r="B208" s="1" t="s">
        <v>379</v>
      </c>
      <c r="C208" s="1" t="s">
        <v>352</v>
      </c>
      <c r="D208" s="1" t="s">
        <v>353</v>
      </c>
      <c r="E208" s="4">
        <v>1629216009</v>
      </c>
    </row>
    <row r="209" spans="1:5">
      <c r="A209" s="1" t="s">
        <v>378</v>
      </c>
      <c r="B209" s="1" t="s">
        <v>379</v>
      </c>
      <c r="C209" s="1" t="s">
        <v>354</v>
      </c>
      <c r="D209" s="1" t="s">
        <v>355</v>
      </c>
      <c r="E209" s="4">
        <v>10304180</v>
      </c>
    </row>
    <row r="210" spans="1:5">
      <c r="A210" s="1" t="s">
        <v>380</v>
      </c>
      <c r="B210" s="1" t="s">
        <v>381</v>
      </c>
      <c r="C210" s="1" t="s">
        <v>324</v>
      </c>
      <c r="D210" s="1" t="s">
        <v>325</v>
      </c>
      <c r="E210" s="4">
        <v>56038213677</v>
      </c>
    </row>
    <row r="211" spans="1:5">
      <c r="A211" s="1" t="s">
        <v>380</v>
      </c>
      <c r="B211" s="1" t="s">
        <v>381</v>
      </c>
      <c r="C211" s="1" t="s">
        <v>326</v>
      </c>
      <c r="D211" s="1" t="s">
        <v>327</v>
      </c>
      <c r="E211" s="4">
        <v>14402941570</v>
      </c>
    </row>
    <row r="212" spans="1:5">
      <c r="A212" s="1" t="s">
        <v>380</v>
      </c>
      <c r="B212" s="1" t="s">
        <v>381</v>
      </c>
      <c r="C212" s="1" t="s">
        <v>328</v>
      </c>
      <c r="D212" s="1" t="s">
        <v>329</v>
      </c>
      <c r="E212" s="4">
        <v>41635272107</v>
      </c>
    </row>
    <row r="213" spans="1:5">
      <c r="A213" s="1" t="s">
        <v>380</v>
      </c>
      <c r="B213" s="1" t="s">
        <v>381</v>
      </c>
      <c r="C213" s="1" t="s">
        <v>330</v>
      </c>
      <c r="D213" s="1" t="s">
        <v>331</v>
      </c>
      <c r="E213" s="4">
        <v>36962888247</v>
      </c>
    </row>
    <row r="214" spans="1:5">
      <c r="A214" s="1" t="s">
        <v>380</v>
      </c>
      <c r="B214" s="1" t="s">
        <v>381</v>
      </c>
      <c r="C214" s="1" t="s">
        <v>332</v>
      </c>
      <c r="D214" s="1" t="s">
        <v>333</v>
      </c>
      <c r="E214" s="4">
        <v>177583681</v>
      </c>
    </row>
    <row r="215" spans="1:5">
      <c r="A215" s="1" t="s">
        <v>380</v>
      </c>
      <c r="B215" s="1" t="s">
        <v>381</v>
      </c>
      <c r="C215" s="1" t="s">
        <v>334</v>
      </c>
      <c r="D215" s="1" t="s">
        <v>335</v>
      </c>
      <c r="E215" s="4">
        <v>115905482</v>
      </c>
    </row>
    <row r="216" spans="1:5">
      <c r="A216" s="1" t="s">
        <v>380</v>
      </c>
      <c r="B216" s="1" t="s">
        <v>381</v>
      </c>
      <c r="C216" s="1" t="s">
        <v>336</v>
      </c>
      <c r="D216" s="1" t="s">
        <v>337</v>
      </c>
      <c r="E216" s="4">
        <v>189657585</v>
      </c>
    </row>
    <row r="217" spans="1:5">
      <c r="A217" s="1" t="s">
        <v>380</v>
      </c>
      <c r="B217" s="1" t="s">
        <v>381</v>
      </c>
      <c r="C217" s="1" t="s">
        <v>338</v>
      </c>
      <c r="D217" s="1" t="s">
        <v>339</v>
      </c>
      <c r="E217" s="4">
        <v>4421048076</v>
      </c>
    </row>
    <row r="218" spans="1:5">
      <c r="A218" s="1" t="s">
        <v>380</v>
      </c>
      <c r="B218" s="1" t="s">
        <v>381</v>
      </c>
      <c r="C218" s="1" t="s">
        <v>340</v>
      </c>
      <c r="D218" s="1" t="s">
        <v>341</v>
      </c>
      <c r="E218" s="4">
        <v>169915624</v>
      </c>
    </row>
    <row r="219" spans="1:5">
      <c r="A219" s="1" t="s">
        <v>380</v>
      </c>
      <c r="B219" s="1" t="s">
        <v>381</v>
      </c>
      <c r="C219" s="1" t="s">
        <v>342</v>
      </c>
      <c r="D219" s="1" t="s">
        <v>343</v>
      </c>
      <c r="E219" s="4">
        <v>133984611</v>
      </c>
    </row>
    <row r="220" spans="1:5">
      <c r="A220" s="1" t="s">
        <v>380</v>
      </c>
      <c r="B220" s="1" t="s">
        <v>381</v>
      </c>
      <c r="C220" s="1" t="s">
        <v>344</v>
      </c>
      <c r="D220" s="1" t="s">
        <v>345</v>
      </c>
      <c r="E220" s="4">
        <v>35931013</v>
      </c>
    </row>
    <row r="221" spans="1:5">
      <c r="A221" s="1" t="s">
        <v>380</v>
      </c>
      <c r="B221" s="1" t="s">
        <v>381</v>
      </c>
      <c r="C221" s="1" t="s">
        <v>346</v>
      </c>
      <c r="D221" s="1" t="s">
        <v>347</v>
      </c>
      <c r="E221" s="4">
        <v>-42127087</v>
      </c>
    </row>
    <row r="222" spans="1:5">
      <c r="A222" s="1" t="s">
        <v>380</v>
      </c>
      <c r="B222" s="1" t="s">
        <v>381</v>
      </c>
      <c r="C222" s="1" t="s">
        <v>348</v>
      </c>
      <c r="D222" s="1" t="s">
        <v>349</v>
      </c>
      <c r="E222" s="4">
        <v>4414852002</v>
      </c>
    </row>
    <row r="223" spans="1:5">
      <c r="A223" s="1" t="s">
        <v>380</v>
      </c>
      <c r="B223" s="1" t="s">
        <v>381</v>
      </c>
      <c r="C223" s="1" t="s">
        <v>350</v>
      </c>
      <c r="D223" s="1" t="s">
        <v>351</v>
      </c>
      <c r="E223" s="4">
        <v>1399060351</v>
      </c>
    </row>
    <row r="224" spans="1:5">
      <c r="A224" s="1" t="s">
        <v>380</v>
      </c>
      <c r="B224" s="1" t="s">
        <v>381</v>
      </c>
      <c r="C224" s="1" t="s">
        <v>352</v>
      </c>
      <c r="D224" s="1" t="s">
        <v>353</v>
      </c>
      <c r="E224" s="4">
        <v>3015791651</v>
      </c>
    </row>
    <row r="225" spans="1:5">
      <c r="A225" s="1" t="s">
        <v>380</v>
      </c>
      <c r="B225" s="1" t="s">
        <v>381</v>
      </c>
      <c r="C225" s="1" t="s">
        <v>354</v>
      </c>
      <c r="D225" s="1" t="s">
        <v>355</v>
      </c>
      <c r="E225" s="4">
        <v>9444848</v>
      </c>
    </row>
    <row r="226" spans="1:5">
      <c r="A226" s="1" t="s">
        <v>382</v>
      </c>
      <c r="B226" s="1" t="s">
        <v>383</v>
      </c>
      <c r="C226" s="1" t="s">
        <v>324</v>
      </c>
      <c r="D226" s="1" t="s">
        <v>325</v>
      </c>
      <c r="E226" s="4">
        <v>84611870484</v>
      </c>
    </row>
    <row r="227" spans="1:5">
      <c r="A227" s="1" t="s">
        <v>382</v>
      </c>
      <c r="B227" s="1" t="s">
        <v>383</v>
      </c>
      <c r="C227" s="1" t="s">
        <v>326</v>
      </c>
      <c r="D227" s="1" t="s">
        <v>327</v>
      </c>
      <c r="E227" s="4">
        <v>22114638095</v>
      </c>
    </row>
    <row r="228" spans="1:5">
      <c r="A228" s="1" t="s">
        <v>382</v>
      </c>
      <c r="B228" s="1" t="s">
        <v>383</v>
      </c>
      <c r="C228" s="1" t="s">
        <v>328</v>
      </c>
      <c r="D228" s="1" t="s">
        <v>329</v>
      </c>
      <c r="E228" s="4">
        <v>62497232389</v>
      </c>
    </row>
    <row r="229" spans="1:5">
      <c r="A229" s="1" t="s">
        <v>382</v>
      </c>
      <c r="B229" s="1" t="s">
        <v>383</v>
      </c>
      <c r="C229" s="1" t="s">
        <v>330</v>
      </c>
      <c r="D229" s="1" t="s">
        <v>331</v>
      </c>
      <c r="E229" s="4">
        <v>56092912364</v>
      </c>
    </row>
    <row r="230" spans="1:5">
      <c r="A230" s="1" t="s">
        <v>382</v>
      </c>
      <c r="B230" s="1" t="s">
        <v>383</v>
      </c>
      <c r="C230" s="1" t="s">
        <v>332</v>
      </c>
      <c r="D230" s="1" t="s">
        <v>333</v>
      </c>
      <c r="E230" s="4">
        <v>197019359</v>
      </c>
    </row>
    <row r="231" spans="1:5">
      <c r="A231" s="1" t="s">
        <v>382</v>
      </c>
      <c r="B231" s="1" t="s">
        <v>383</v>
      </c>
      <c r="C231" s="1" t="s">
        <v>334</v>
      </c>
      <c r="D231" s="1" t="s">
        <v>335</v>
      </c>
      <c r="E231" s="4">
        <v>209974802</v>
      </c>
    </row>
    <row r="232" spans="1:5">
      <c r="A232" s="1" t="s">
        <v>382</v>
      </c>
      <c r="B232" s="1" t="s">
        <v>383</v>
      </c>
      <c r="C232" s="1" t="s">
        <v>336</v>
      </c>
      <c r="D232" s="1" t="s">
        <v>337</v>
      </c>
      <c r="E232" s="4">
        <v>290358876</v>
      </c>
    </row>
    <row r="233" spans="1:5">
      <c r="A233" s="1" t="s">
        <v>382</v>
      </c>
      <c r="B233" s="1" t="s">
        <v>383</v>
      </c>
      <c r="C233" s="1" t="s">
        <v>338</v>
      </c>
      <c r="D233" s="1" t="s">
        <v>339</v>
      </c>
      <c r="E233" s="4">
        <v>6126916592</v>
      </c>
    </row>
    <row r="234" spans="1:5">
      <c r="A234" s="1" t="s">
        <v>382</v>
      </c>
      <c r="B234" s="1" t="s">
        <v>383</v>
      </c>
      <c r="C234" s="1" t="s">
        <v>340</v>
      </c>
      <c r="D234" s="1" t="s">
        <v>341</v>
      </c>
      <c r="E234" s="4">
        <v>214537303</v>
      </c>
    </row>
    <row r="235" spans="1:5">
      <c r="A235" s="1" t="s">
        <v>382</v>
      </c>
      <c r="B235" s="1" t="s">
        <v>383</v>
      </c>
      <c r="C235" s="1" t="s">
        <v>342</v>
      </c>
      <c r="D235" s="1" t="s">
        <v>343</v>
      </c>
      <c r="E235" s="4">
        <v>204615613</v>
      </c>
    </row>
    <row r="236" spans="1:5">
      <c r="A236" s="1" t="s">
        <v>382</v>
      </c>
      <c r="B236" s="1" t="s">
        <v>383</v>
      </c>
      <c r="C236" s="1" t="s">
        <v>344</v>
      </c>
      <c r="D236" s="1" t="s">
        <v>345</v>
      </c>
      <c r="E236" s="4">
        <v>9921690</v>
      </c>
    </row>
    <row r="237" spans="1:5">
      <c r="A237" s="1" t="s">
        <v>382</v>
      </c>
      <c r="B237" s="1" t="s">
        <v>383</v>
      </c>
      <c r="C237" s="1" t="s">
        <v>346</v>
      </c>
      <c r="D237" s="1" t="s">
        <v>347</v>
      </c>
      <c r="E237" s="4">
        <v>-45923735</v>
      </c>
    </row>
    <row r="238" spans="1:5">
      <c r="A238" s="1" t="s">
        <v>382</v>
      </c>
      <c r="B238" s="1" t="s">
        <v>383</v>
      </c>
      <c r="C238" s="1" t="s">
        <v>348</v>
      </c>
      <c r="D238" s="1" t="s">
        <v>349</v>
      </c>
      <c r="E238" s="4">
        <v>6090914547</v>
      </c>
    </row>
    <row r="239" spans="1:5">
      <c r="A239" s="1" t="s">
        <v>382</v>
      </c>
      <c r="B239" s="1" t="s">
        <v>383</v>
      </c>
      <c r="C239" s="1" t="s">
        <v>350</v>
      </c>
      <c r="D239" s="1" t="s">
        <v>351</v>
      </c>
      <c r="E239" s="4">
        <v>2100353119</v>
      </c>
    </row>
    <row r="240" spans="1:5">
      <c r="A240" s="1" t="s">
        <v>382</v>
      </c>
      <c r="B240" s="1" t="s">
        <v>383</v>
      </c>
      <c r="C240" s="1" t="s">
        <v>352</v>
      </c>
      <c r="D240" s="1" t="s">
        <v>353</v>
      </c>
      <c r="E240" s="4">
        <v>3990561428</v>
      </c>
    </row>
    <row r="241" spans="1:5">
      <c r="A241" s="1" t="s">
        <v>382</v>
      </c>
      <c r="B241" s="1" t="s">
        <v>383</v>
      </c>
      <c r="C241" s="1" t="s">
        <v>354</v>
      </c>
      <c r="D241" s="1" t="s">
        <v>355</v>
      </c>
      <c r="E241" s="4">
        <v>13960731</v>
      </c>
    </row>
    <row r="242" spans="1:5">
      <c r="A242" s="1" t="s">
        <v>384</v>
      </c>
      <c r="B242" s="1" t="s">
        <v>385</v>
      </c>
      <c r="C242" s="1" t="s">
        <v>324</v>
      </c>
      <c r="D242" s="1" t="s">
        <v>325</v>
      </c>
      <c r="E242" s="4">
        <v>101778715718</v>
      </c>
    </row>
    <row r="243" spans="1:5">
      <c r="A243" s="1" t="s">
        <v>384</v>
      </c>
      <c r="B243" s="1" t="s">
        <v>385</v>
      </c>
      <c r="C243" s="1" t="s">
        <v>326</v>
      </c>
      <c r="D243" s="1" t="s">
        <v>327</v>
      </c>
      <c r="E243" s="4">
        <v>26215500494</v>
      </c>
    </row>
    <row r="244" spans="1:5">
      <c r="A244" s="1" t="s">
        <v>384</v>
      </c>
      <c r="B244" s="1" t="s">
        <v>385</v>
      </c>
      <c r="C244" s="1" t="s">
        <v>328</v>
      </c>
      <c r="D244" s="1" t="s">
        <v>329</v>
      </c>
      <c r="E244" s="4">
        <v>75563215224</v>
      </c>
    </row>
    <row r="245" spans="1:5">
      <c r="A245" s="1" t="s">
        <v>384</v>
      </c>
      <c r="B245" s="1" t="s">
        <v>385</v>
      </c>
      <c r="C245" s="1" t="s">
        <v>330</v>
      </c>
      <c r="D245" s="1" t="s">
        <v>331</v>
      </c>
      <c r="E245" s="4">
        <v>66279774102</v>
      </c>
    </row>
    <row r="246" spans="1:5">
      <c r="A246" s="1" t="s">
        <v>384</v>
      </c>
      <c r="B246" s="1" t="s">
        <v>385</v>
      </c>
      <c r="C246" s="1" t="s">
        <v>332</v>
      </c>
      <c r="D246" s="1" t="s">
        <v>333</v>
      </c>
      <c r="E246" s="4">
        <v>673210398</v>
      </c>
    </row>
    <row r="247" spans="1:5">
      <c r="A247" s="1" t="s">
        <v>384</v>
      </c>
      <c r="B247" s="1" t="s">
        <v>385</v>
      </c>
      <c r="C247" s="1" t="s">
        <v>334</v>
      </c>
      <c r="D247" s="1" t="s">
        <v>335</v>
      </c>
      <c r="E247" s="4">
        <v>523315615</v>
      </c>
    </row>
    <row r="248" spans="1:5">
      <c r="A248" s="1" t="s">
        <v>384</v>
      </c>
      <c r="B248" s="1" t="s">
        <v>385</v>
      </c>
      <c r="C248" s="1" t="s">
        <v>336</v>
      </c>
      <c r="D248" s="1" t="s">
        <v>337</v>
      </c>
      <c r="E248" s="4">
        <v>514200122</v>
      </c>
    </row>
    <row r="249" spans="1:5">
      <c r="A249" s="1" t="s">
        <v>384</v>
      </c>
      <c r="B249" s="1" t="s">
        <v>385</v>
      </c>
      <c r="C249" s="1" t="s">
        <v>338</v>
      </c>
      <c r="D249" s="1" t="s">
        <v>339</v>
      </c>
      <c r="E249" s="4">
        <v>8619346217</v>
      </c>
    </row>
    <row r="250" spans="1:5">
      <c r="A250" s="1" t="s">
        <v>384</v>
      </c>
      <c r="B250" s="1" t="s">
        <v>385</v>
      </c>
      <c r="C250" s="1" t="s">
        <v>340</v>
      </c>
      <c r="D250" s="1" t="s">
        <v>341</v>
      </c>
      <c r="E250" s="4">
        <v>177294725</v>
      </c>
    </row>
    <row r="251" spans="1:5">
      <c r="A251" s="1" t="s">
        <v>384</v>
      </c>
      <c r="B251" s="1" t="s">
        <v>385</v>
      </c>
      <c r="C251" s="1" t="s">
        <v>342</v>
      </c>
      <c r="D251" s="1" t="s">
        <v>343</v>
      </c>
      <c r="E251" s="4">
        <v>339342212</v>
      </c>
    </row>
    <row r="252" spans="1:5">
      <c r="A252" s="1" t="s">
        <v>384</v>
      </c>
      <c r="B252" s="1" t="s">
        <v>385</v>
      </c>
      <c r="C252" s="1" t="s">
        <v>344</v>
      </c>
      <c r="D252" s="1" t="s">
        <v>345</v>
      </c>
      <c r="E252" s="4">
        <v>-162047487</v>
      </c>
    </row>
    <row r="253" spans="1:5">
      <c r="A253" s="1" t="s">
        <v>384</v>
      </c>
      <c r="B253" s="1" t="s">
        <v>385</v>
      </c>
      <c r="C253" s="1" t="s">
        <v>346</v>
      </c>
      <c r="D253" s="1" t="s">
        <v>347</v>
      </c>
      <c r="E253" s="4">
        <v>8873734</v>
      </c>
    </row>
    <row r="254" spans="1:5">
      <c r="A254" s="1" t="s">
        <v>384</v>
      </c>
      <c r="B254" s="1" t="s">
        <v>385</v>
      </c>
      <c r="C254" s="1" t="s">
        <v>348</v>
      </c>
      <c r="D254" s="1" t="s">
        <v>349</v>
      </c>
      <c r="E254" s="4">
        <v>8466172464</v>
      </c>
    </row>
    <row r="255" spans="1:5">
      <c r="A255" s="1" t="s">
        <v>384</v>
      </c>
      <c r="B255" s="1" t="s">
        <v>385</v>
      </c>
      <c r="C255" s="1" t="s">
        <v>350</v>
      </c>
      <c r="D255" s="1" t="s">
        <v>351</v>
      </c>
      <c r="E255" s="4">
        <v>2881100122</v>
      </c>
    </row>
    <row r="256" spans="1:5">
      <c r="A256" s="1" t="s">
        <v>384</v>
      </c>
      <c r="B256" s="1" t="s">
        <v>385</v>
      </c>
      <c r="C256" s="1" t="s">
        <v>352</v>
      </c>
      <c r="D256" s="1" t="s">
        <v>353</v>
      </c>
      <c r="E256" s="4">
        <v>5585072342</v>
      </c>
    </row>
    <row r="257" spans="1:5">
      <c r="A257" s="1" t="s">
        <v>384</v>
      </c>
      <c r="B257" s="1" t="s">
        <v>385</v>
      </c>
      <c r="C257" s="1" t="s">
        <v>354</v>
      </c>
      <c r="D257" s="1" t="s">
        <v>355</v>
      </c>
      <c r="E257" s="4">
        <v>-45963771</v>
      </c>
    </row>
    <row r="258" spans="1:5">
      <c r="A258" s="1" t="s">
        <v>386</v>
      </c>
      <c r="B258" s="1" t="s">
        <v>387</v>
      </c>
      <c r="C258" s="1" t="s">
        <v>324</v>
      </c>
      <c r="D258" s="1" t="s">
        <v>325</v>
      </c>
      <c r="E258" s="4">
        <v>35384902788</v>
      </c>
    </row>
    <row r="259" spans="1:5">
      <c r="A259" s="1" t="s">
        <v>386</v>
      </c>
      <c r="B259" s="1" t="s">
        <v>387</v>
      </c>
      <c r="C259" s="1" t="s">
        <v>326</v>
      </c>
      <c r="D259" s="1" t="s">
        <v>327</v>
      </c>
      <c r="E259" s="4">
        <v>9551383619</v>
      </c>
    </row>
    <row r="260" spans="1:5">
      <c r="A260" s="1" t="s">
        <v>386</v>
      </c>
      <c r="B260" s="1" t="s">
        <v>387</v>
      </c>
      <c r="C260" s="1" t="s">
        <v>328</v>
      </c>
      <c r="D260" s="1" t="s">
        <v>329</v>
      </c>
      <c r="E260" s="4">
        <v>25833519169</v>
      </c>
    </row>
    <row r="261" spans="1:5">
      <c r="A261" s="1" t="s">
        <v>386</v>
      </c>
      <c r="B261" s="1" t="s">
        <v>387</v>
      </c>
      <c r="C261" s="1" t="s">
        <v>330</v>
      </c>
      <c r="D261" s="1" t="s">
        <v>331</v>
      </c>
      <c r="E261" s="4">
        <v>23598313081</v>
      </c>
    </row>
    <row r="262" spans="1:5">
      <c r="A262" s="1" t="s">
        <v>386</v>
      </c>
      <c r="B262" s="1" t="s">
        <v>387</v>
      </c>
      <c r="C262" s="1" t="s">
        <v>332</v>
      </c>
      <c r="D262" s="1" t="s">
        <v>333</v>
      </c>
      <c r="E262" s="4">
        <v>47614184</v>
      </c>
    </row>
    <row r="263" spans="1:5">
      <c r="A263" s="1" t="s">
        <v>386</v>
      </c>
      <c r="B263" s="1" t="s">
        <v>387</v>
      </c>
      <c r="C263" s="1" t="s">
        <v>334</v>
      </c>
      <c r="D263" s="1" t="s">
        <v>335</v>
      </c>
      <c r="E263" s="4">
        <v>118482676</v>
      </c>
    </row>
    <row r="264" spans="1:5">
      <c r="A264" s="1" t="s">
        <v>386</v>
      </c>
      <c r="B264" s="1" t="s">
        <v>387</v>
      </c>
      <c r="C264" s="1" t="s">
        <v>336</v>
      </c>
      <c r="D264" s="1" t="s">
        <v>337</v>
      </c>
      <c r="E264" s="4">
        <v>67633795</v>
      </c>
    </row>
    <row r="265" spans="1:5">
      <c r="A265" s="1" t="s">
        <v>386</v>
      </c>
      <c r="B265" s="1" t="s">
        <v>387</v>
      </c>
      <c r="C265" s="1" t="s">
        <v>338</v>
      </c>
      <c r="D265" s="1" t="s">
        <v>339</v>
      </c>
      <c r="E265" s="4">
        <v>2238440785</v>
      </c>
    </row>
    <row r="266" spans="1:5">
      <c r="A266" s="1" t="s">
        <v>386</v>
      </c>
      <c r="B266" s="1" t="s">
        <v>387</v>
      </c>
      <c r="C266" s="1" t="s">
        <v>340</v>
      </c>
      <c r="D266" s="1" t="s">
        <v>341</v>
      </c>
      <c r="E266" s="4">
        <v>199338015</v>
      </c>
    </row>
    <row r="267" spans="1:5">
      <c r="A267" s="1" t="s">
        <v>386</v>
      </c>
      <c r="B267" s="1" t="s">
        <v>387</v>
      </c>
      <c r="C267" s="1" t="s">
        <v>342</v>
      </c>
      <c r="D267" s="1" t="s">
        <v>343</v>
      </c>
      <c r="E267" s="4">
        <v>76691632</v>
      </c>
    </row>
    <row r="268" spans="1:5">
      <c r="A268" s="1" t="s">
        <v>386</v>
      </c>
      <c r="B268" s="1" t="s">
        <v>387</v>
      </c>
      <c r="C268" s="1" t="s">
        <v>344</v>
      </c>
      <c r="D268" s="1" t="s">
        <v>345</v>
      </c>
      <c r="E268" s="4">
        <v>122646383</v>
      </c>
    </row>
    <row r="269" spans="1:5">
      <c r="A269" s="1" t="s">
        <v>386</v>
      </c>
      <c r="B269" s="1" t="s">
        <v>387</v>
      </c>
      <c r="C269" s="1" t="s">
        <v>346</v>
      </c>
      <c r="D269" s="1" t="s">
        <v>347</v>
      </c>
      <c r="E269" s="4">
        <v>-110571282</v>
      </c>
    </row>
    <row r="270" spans="1:5">
      <c r="A270" s="1" t="s">
        <v>386</v>
      </c>
      <c r="B270" s="1" t="s">
        <v>387</v>
      </c>
      <c r="C270" s="1" t="s">
        <v>348</v>
      </c>
      <c r="D270" s="1" t="s">
        <v>349</v>
      </c>
      <c r="E270" s="4">
        <v>2250515886</v>
      </c>
    </row>
    <row r="271" spans="1:5">
      <c r="A271" s="1" t="s">
        <v>386</v>
      </c>
      <c r="B271" s="1" t="s">
        <v>387</v>
      </c>
      <c r="C271" s="1" t="s">
        <v>350</v>
      </c>
      <c r="D271" s="1" t="s">
        <v>351</v>
      </c>
      <c r="E271" s="4">
        <v>667539392</v>
      </c>
    </row>
    <row r="272" spans="1:5">
      <c r="A272" s="1" t="s">
        <v>386</v>
      </c>
      <c r="B272" s="1" t="s">
        <v>387</v>
      </c>
      <c r="C272" s="1" t="s">
        <v>352</v>
      </c>
      <c r="D272" s="1" t="s">
        <v>353</v>
      </c>
      <c r="E272" s="4">
        <v>1582976494</v>
      </c>
    </row>
    <row r="273" spans="1:5">
      <c r="A273" s="1" t="s">
        <v>386</v>
      </c>
      <c r="B273" s="1" t="s">
        <v>387</v>
      </c>
      <c r="C273" s="1" t="s">
        <v>354</v>
      </c>
      <c r="D273" s="1" t="s">
        <v>355</v>
      </c>
      <c r="E273" s="4">
        <v>3737352</v>
      </c>
    </row>
    <row r="274" spans="1:5">
      <c r="A274" s="1" t="s">
        <v>388</v>
      </c>
      <c r="B274" s="1" t="s">
        <v>389</v>
      </c>
      <c r="C274" s="1" t="s">
        <v>324</v>
      </c>
      <c r="D274" s="1" t="s">
        <v>325</v>
      </c>
      <c r="E274" s="4">
        <v>71980583196</v>
      </c>
    </row>
    <row r="275" spans="1:5">
      <c r="A275" s="1" t="s">
        <v>388</v>
      </c>
      <c r="B275" s="1" t="s">
        <v>389</v>
      </c>
      <c r="C275" s="1" t="s">
        <v>326</v>
      </c>
      <c r="D275" s="1" t="s">
        <v>327</v>
      </c>
      <c r="E275" s="4">
        <v>19418207622</v>
      </c>
    </row>
    <row r="276" spans="1:5">
      <c r="A276" s="1" t="s">
        <v>388</v>
      </c>
      <c r="B276" s="1" t="s">
        <v>389</v>
      </c>
      <c r="C276" s="1" t="s">
        <v>328</v>
      </c>
      <c r="D276" s="1" t="s">
        <v>329</v>
      </c>
      <c r="E276" s="4">
        <v>52562375574</v>
      </c>
    </row>
    <row r="277" spans="1:5">
      <c r="A277" s="1" t="s">
        <v>388</v>
      </c>
      <c r="B277" s="1" t="s">
        <v>389</v>
      </c>
      <c r="C277" s="1" t="s">
        <v>330</v>
      </c>
      <c r="D277" s="1" t="s">
        <v>331</v>
      </c>
      <c r="E277" s="4">
        <v>48169066016</v>
      </c>
    </row>
    <row r="278" spans="1:5">
      <c r="A278" s="1" t="s">
        <v>388</v>
      </c>
      <c r="B278" s="1" t="s">
        <v>389</v>
      </c>
      <c r="C278" s="1" t="s">
        <v>332</v>
      </c>
      <c r="D278" s="1" t="s">
        <v>333</v>
      </c>
      <c r="E278" s="4">
        <v>142713668</v>
      </c>
    </row>
    <row r="279" spans="1:5">
      <c r="A279" s="1" t="s">
        <v>388</v>
      </c>
      <c r="B279" s="1" t="s">
        <v>389</v>
      </c>
      <c r="C279" s="1" t="s">
        <v>334</v>
      </c>
      <c r="D279" s="1" t="s">
        <v>335</v>
      </c>
      <c r="E279" s="4">
        <v>161396702</v>
      </c>
    </row>
    <row r="280" spans="1:5">
      <c r="A280" s="1" t="s">
        <v>388</v>
      </c>
      <c r="B280" s="1" t="s">
        <v>389</v>
      </c>
      <c r="C280" s="1" t="s">
        <v>336</v>
      </c>
      <c r="D280" s="1" t="s">
        <v>337</v>
      </c>
      <c r="E280" s="4">
        <v>289818473</v>
      </c>
    </row>
    <row r="281" spans="1:5">
      <c r="A281" s="1" t="s">
        <v>388</v>
      </c>
      <c r="B281" s="1" t="s">
        <v>389</v>
      </c>
      <c r="C281" s="1" t="s">
        <v>338</v>
      </c>
      <c r="D281" s="1" t="s">
        <v>339</v>
      </c>
      <c r="E281" s="4">
        <v>4122174119</v>
      </c>
    </row>
    <row r="282" spans="1:5">
      <c r="A282" s="1" t="s">
        <v>388</v>
      </c>
      <c r="B282" s="1" t="s">
        <v>389</v>
      </c>
      <c r="C282" s="1" t="s">
        <v>340</v>
      </c>
      <c r="D282" s="1" t="s">
        <v>341</v>
      </c>
      <c r="E282" s="4">
        <v>393497090</v>
      </c>
    </row>
    <row r="283" spans="1:5">
      <c r="A283" s="1" t="s">
        <v>388</v>
      </c>
      <c r="B283" s="1" t="s">
        <v>389</v>
      </c>
      <c r="C283" s="1" t="s">
        <v>342</v>
      </c>
      <c r="D283" s="1" t="s">
        <v>343</v>
      </c>
      <c r="E283" s="4">
        <v>159689626</v>
      </c>
    </row>
    <row r="284" spans="1:5">
      <c r="A284" s="1" t="s">
        <v>388</v>
      </c>
      <c r="B284" s="1" t="s">
        <v>389</v>
      </c>
      <c r="C284" s="1" t="s">
        <v>344</v>
      </c>
      <c r="D284" s="1" t="s">
        <v>345</v>
      </c>
      <c r="E284" s="4">
        <v>233807464</v>
      </c>
    </row>
    <row r="285" spans="1:5">
      <c r="A285" s="1" t="s">
        <v>388</v>
      </c>
      <c r="B285" s="1" t="s">
        <v>389</v>
      </c>
      <c r="C285" s="1" t="s">
        <v>346</v>
      </c>
      <c r="D285" s="1" t="s">
        <v>347</v>
      </c>
      <c r="E285" s="4">
        <v>-228265073</v>
      </c>
    </row>
    <row r="286" spans="1:5">
      <c r="A286" s="1" t="s">
        <v>388</v>
      </c>
      <c r="B286" s="1" t="s">
        <v>389</v>
      </c>
      <c r="C286" s="1" t="s">
        <v>348</v>
      </c>
      <c r="D286" s="1" t="s">
        <v>349</v>
      </c>
      <c r="E286" s="4">
        <v>4127716510</v>
      </c>
    </row>
    <row r="287" spans="1:5">
      <c r="A287" s="1" t="s">
        <v>388</v>
      </c>
      <c r="B287" s="1" t="s">
        <v>389</v>
      </c>
      <c r="C287" s="1" t="s">
        <v>350</v>
      </c>
      <c r="D287" s="1" t="s">
        <v>351</v>
      </c>
      <c r="E287" s="4">
        <v>1204685686</v>
      </c>
    </row>
    <row r="288" spans="1:5">
      <c r="A288" s="1" t="s">
        <v>388</v>
      </c>
      <c r="B288" s="1" t="s">
        <v>389</v>
      </c>
      <c r="C288" s="1" t="s">
        <v>352</v>
      </c>
      <c r="D288" s="1" t="s">
        <v>353</v>
      </c>
      <c r="E288" s="4">
        <v>2923030824</v>
      </c>
    </row>
    <row r="289" spans="1:5">
      <c r="A289" s="1" t="s">
        <v>388</v>
      </c>
      <c r="B289" s="1" t="s">
        <v>389</v>
      </c>
      <c r="C289" s="1" t="s">
        <v>354</v>
      </c>
      <c r="D289" s="1" t="s">
        <v>355</v>
      </c>
      <c r="E289" s="4">
        <v>-25194186</v>
      </c>
    </row>
    <row r="290" spans="1:5">
      <c r="A290" s="1" t="s">
        <v>390</v>
      </c>
      <c r="B290" s="1" t="s">
        <v>391</v>
      </c>
      <c r="C290" s="1" t="s">
        <v>324</v>
      </c>
      <c r="D290" s="1" t="s">
        <v>325</v>
      </c>
      <c r="E290" s="4">
        <v>108895179981</v>
      </c>
    </row>
    <row r="291" spans="1:5">
      <c r="A291" s="1" t="s">
        <v>390</v>
      </c>
      <c r="B291" s="1" t="s">
        <v>391</v>
      </c>
      <c r="C291" s="1" t="s">
        <v>326</v>
      </c>
      <c r="D291" s="1" t="s">
        <v>327</v>
      </c>
      <c r="E291" s="4">
        <v>29353266436</v>
      </c>
    </row>
    <row r="292" spans="1:5">
      <c r="A292" s="1" t="s">
        <v>390</v>
      </c>
      <c r="B292" s="1" t="s">
        <v>391</v>
      </c>
      <c r="C292" s="1" t="s">
        <v>328</v>
      </c>
      <c r="D292" s="1" t="s">
        <v>329</v>
      </c>
      <c r="E292" s="4">
        <v>79541913545</v>
      </c>
    </row>
    <row r="293" spans="1:5">
      <c r="A293" s="1" t="s">
        <v>390</v>
      </c>
      <c r="B293" s="1" t="s">
        <v>391</v>
      </c>
      <c r="C293" s="1" t="s">
        <v>330</v>
      </c>
      <c r="D293" s="1" t="s">
        <v>331</v>
      </c>
      <c r="E293" s="4">
        <v>72970230405</v>
      </c>
    </row>
    <row r="294" spans="1:5">
      <c r="A294" s="1" t="s">
        <v>390</v>
      </c>
      <c r="B294" s="1" t="s">
        <v>391</v>
      </c>
      <c r="C294" s="1" t="s">
        <v>332</v>
      </c>
      <c r="D294" s="1" t="s">
        <v>333</v>
      </c>
      <c r="E294" s="4">
        <v>151888760</v>
      </c>
    </row>
    <row r="295" spans="1:5">
      <c r="A295" s="1" t="s">
        <v>390</v>
      </c>
      <c r="B295" s="1" t="s">
        <v>391</v>
      </c>
      <c r="C295" s="1" t="s">
        <v>334</v>
      </c>
      <c r="D295" s="1" t="s">
        <v>335</v>
      </c>
      <c r="E295" s="4">
        <v>239045636</v>
      </c>
    </row>
    <row r="296" spans="1:5">
      <c r="A296" s="1" t="s">
        <v>390</v>
      </c>
      <c r="B296" s="1" t="s">
        <v>391</v>
      </c>
      <c r="C296" s="1" t="s">
        <v>336</v>
      </c>
      <c r="D296" s="1" t="s">
        <v>337</v>
      </c>
      <c r="E296" s="4">
        <v>775566433</v>
      </c>
    </row>
    <row r="297" spans="1:5">
      <c r="A297" s="1" t="s">
        <v>390</v>
      </c>
      <c r="B297" s="1" t="s">
        <v>391</v>
      </c>
      <c r="C297" s="1" t="s">
        <v>338</v>
      </c>
      <c r="D297" s="1" t="s">
        <v>339</v>
      </c>
      <c r="E297" s="4">
        <v>5883273583</v>
      </c>
    </row>
    <row r="298" spans="1:5">
      <c r="A298" s="1" t="s">
        <v>390</v>
      </c>
      <c r="B298" s="1" t="s">
        <v>391</v>
      </c>
      <c r="C298" s="1" t="s">
        <v>340</v>
      </c>
      <c r="D298" s="1" t="s">
        <v>341</v>
      </c>
      <c r="E298" s="4">
        <v>280736671</v>
      </c>
    </row>
    <row r="299" spans="1:5">
      <c r="A299" s="1" t="s">
        <v>390</v>
      </c>
      <c r="B299" s="1" t="s">
        <v>391</v>
      </c>
      <c r="C299" s="1" t="s">
        <v>342</v>
      </c>
      <c r="D299" s="1" t="s">
        <v>343</v>
      </c>
      <c r="E299" s="4">
        <v>283305969</v>
      </c>
    </row>
    <row r="300" spans="1:5">
      <c r="A300" s="1" t="s">
        <v>390</v>
      </c>
      <c r="B300" s="1" t="s">
        <v>391</v>
      </c>
      <c r="C300" s="1" t="s">
        <v>344</v>
      </c>
      <c r="D300" s="1" t="s">
        <v>345</v>
      </c>
      <c r="E300" s="4">
        <v>-2569298</v>
      </c>
    </row>
    <row r="301" spans="1:5">
      <c r="A301" s="1" t="s">
        <v>390</v>
      </c>
      <c r="B301" s="1" t="s">
        <v>391</v>
      </c>
      <c r="C301" s="1" t="s">
        <v>346</v>
      </c>
      <c r="D301" s="1" t="s">
        <v>347</v>
      </c>
      <c r="E301" s="4">
        <v>-336523858</v>
      </c>
    </row>
    <row r="302" spans="1:5">
      <c r="A302" s="1" t="s">
        <v>390</v>
      </c>
      <c r="B302" s="1" t="s">
        <v>391</v>
      </c>
      <c r="C302" s="1" t="s">
        <v>348</v>
      </c>
      <c r="D302" s="1" t="s">
        <v>349</v>
      </c>
      <c r="E302" s="4">
        <v>5544180427</v>
      </c>
    </row>
    <row r="303" spans="1:5">
      <c r="A303" s="1" t="s">
        <v>390</v>
      </c>
      <c r="B303" s="1" t="s">
        <v>391</v>
      </c>
      <c r="C303" s="1" t="s">
        <v>350</v>
      </c>
      <c r="D303" s="1" t="s">
        <v>351</v>
      </c>
      <c r="E303" s="4">
        <v>1648785317</v>
      </c>
    </row>
    <row r="304" spans="1:5">
      <c r="A304" s="1" t="s">
        <v>390</v>
      </c>
      <c r="B304" s="1" t="s">
        <v>391</v>
      </c>
      <c r="C304" s="1" t="s">
        <v>352</v>
      </c>
      <c r="D304" s="1" t="s">
        <v>353</v>
      </c>
      <c r="E304" s="4">
        <v>3895395110</v>
      </c>
    </row>
    <row r="305" spans="1:5">
      <c r="A305" s="1" t="s">
        <v>390</v>
      </c>
      <c r="B305" s="1" t="s">
        <v>391</v>
      </c>
      <c r="C305" s="1" t="s">
        <v>354</v>
      </c>
      <c r="D305" s="1" t="s">
        <v>355</v>
      </c>
      <c r="E305" s="4">
        <v>-10820809</v>
      </c>
    </row>
    <row r="306" spans="1:5">
      <c r="A306" s="1" t="s">
        <v>392</v>
      </c>
      <c r="B306" s="1" t="s">
        <v>393</v>
      </c>
      <c r="C306" s="1" t="s">
        <v>324</v>
      </c>
      <c r="D306" s="1" t="s">
        <v>325</v>
      </c>
      <c r="E306" s="4">
        <v>116504013444</v>
      </c>
    </row>
    <row r="307" spans="1:5">
      <c r="A307" s="1" t="s">
        <v>392</v>
      </c>
      <c r="B307" s="1" t="s">
        <v>393</v>
      </c>
      <c r="C307" s="1" t="s">
        <v>326</v>
      </c>
      <c r="D307" s="1" t="s">
        <v>327</v>
      </c>
      <c r="E307" s="4">
        <v>30859755818</v>
      </c>
    </row>
    <row r="308" spans="1:5">
      <c r="A308" s="1" t="s">
        <v>392</v>
      </c>
      <c r="B308" s="1" t="s">
        <v>393</v>
      </c>
      <c r="C308" s="1" t="s">
        <v>328</v>
      </c>
      <c r="D308" s="1" t="s">
        <v>329</v>
      </c>
      <c r="E308" s="4">
        <v>85644257626</v>
      </c>
    </row>
    <row r="309" spans="1:5">
      <c r="A309" s="1" t="s">
        <v>392</v>
      </c>
      <c r="B309" s="1" t="s">
        <v>393</v>
      </c>
      <c r="C309" s="1" t="s">
        <v>330</v>
      </c>
      <c r="D309" s="1" t="s">
        <v>331</v>
      </c>
      <c r="E309" s="4">
        <v>77684754516</v>
      </c>
    </row>
    <row r="310" spans="1:5">
      <c r="A310" s="1" t="s">
        <v>392</v>
      </c>
      <c r="B310" s="1" t="s">
        <v>393</v>
      </c>
      <c r="C310" s="1" t="s">
        <v>332</v>
      </c>
      <c r="D310" s="1" t="s">
        <v>333</v>
      </c>
      <c r="E310" s="4">
        <v>197813850</v>
      </c>
    </row>
    <row r="311" spans="1:5">
      <c r="A311" s="1" t="s">
        <v>392</v>
      </c>
      <c r="B311" s="1" t="s">
        <v>393</v>
      </c>
      <c r="C311" s="1" t="s">
        <v>334</v>
      </c>
      <c r="D311" s="1" t="s">
        <v>335</v>
      </c>
      <c r="E311" s="4">
        <v>335278333</v>
      </c>
    </row>
    <row r="312" spans="1:5">
      <c r="A312" s="1" t="s">
        <v>392</v>
      </c>
      <c r="B312" s="1" t="s">
        <v>393</v>
      </c>
      <c r="C312" s="1" t="s">
        <v>336</v>
      </c>
      <c r="D312" s="1" t="s">
        <v>337</v>
      </c>
      <c r="E312" s="4">
        <v>461919682</v>
      </c>
    </row>
    <row r="313" spans="1:5">
      <c r="A313" s="1" t="s">
        <v>392</v>
      </c>
      <c r="B313" s="1" t="s">
        <v>393</v>
      </c>
      <c r="C313" s="1" t="s">
        <v>338</v>
      </c>
      <c r="D313" s="1" t="s">
        <v>339</v>
      </c>
      <c r="E313" s="4">
        <v>7635047911</v>
      </c>
    </row>
    <row r="314" spans="1:5">
      <c r="A314" s="1" t="s">
        <v>392</v>
      </c>
      <c r="B314" s="1" t="s">
        <v>393</v>
      </c>
      <c r="C314" s="1" t="s">
        <v>340</v>
      </c>
      <c r="D314" s="1" t="s">
        <v>341</v>
      </c>
      <c r="E314" s="4">
        <v>182211057</v>
      </c>
    </row>
    <row r="315" spans="1:5">
      <c r="A315" s="1" t="s">
        <v>392</v>
      </c>
      <c r="B315" s="1" t="s">
        <v>393</v>
      </c>
      <c r="C315" s="1" t="s">
        <v>342</v>
      </c>
      <c r="D315" s="1" t="s">
        <v>343</v>
      </c>
      <c r="E315" s="4">
        <v>458057711</v>
      </c>
    </row>
    <row r="316" spans="1:5">
      <c r="A316" s="1" t="s">
        <v>392</v>
      </c>
      <c r="B316" s="1" t="s">
        <v>393</v>
      </c>
      <c r="C316" s="1" t="s">
        <v>344</v>
      </c>
      <c r="D316" s="1" t="s">
        <v>345</v>
      </c>
      <c r="E316" s="4">
        <v>-275846654</v>
      </c>
    </row>
    <row r="317" spans="1:5">
      <c r="A317" s="1" t="s">
        <v>392</v>
      </c>
      <c r="B317" s="1" t="s">
        <v>393</v>
      </c>
      <c r="C317" s="1" t="s">
        <v>346</v>
      </c>
      <c r="D317" s="1" t="s">
        <v>347</v>
      </c>
      <c r="E317" s="4">
        <v>-183941471</v>
      </c>
    </row>
    <row r="318" spans="1:5">
      <c r="A318" s="1" t="s">
        <v>392</v>
      </c>
      <c r="B318" s="1" t="s">
        <v>393</v>
      </c>
      <c r="C318" s="1" t="s">
        <v>348</v>
      </c>
      <c r="D318" s="1" t="s">
        <v>349</v>
      </c>
      <c r="E318" s="4">
        <v>7175259786</v>
      </c>
    </row>
    <row r="319" spans="1:5">
      <c r="A319" s="1" t="s">
        <v>392</v>
      </c>
      <c r="B319" s="1" t="s">
        <v>393</v>
      </c>
      <c r="C319" s="1" t="s">
        <v>350</v>
      </c>
      <c r="D319" s="1" t="s">
        <v>351</v>
      </c>
      <c r="E319" s="4">
        <v>2512611409</v>
      </c>
    </row>
    <row r="320" spans="1:5">
      <c r="A320" s="1" t="s">
        <v>392</v>
      </c>
      <c r="B320" s="1" t="s">
        <v>393</v>
      </c>
      <c r="C320" s="1" t="s">
        <v>352</v>
      </c>
      <c r="D320" s="1" t="s">
        <v>353</v>
      </c>
      <c r="E320" s="4">
        <v>4662648377</v>
      </c>
    </row>
    <row r="321" spans="1:5">
      <c r="A321" s="1" t="s">
        <v>392</v>
      </c>
      <c r="B321" s="1" t="s">
        <v>393</v>
      </c>
      <c r="C321" s="1" t="s">
        <v>354</v>
      </c>
      <c r="D321" s="1" t="s">
        <v>355</v>
      </c>
      <c r="E321" s="4">
        <v>-2050951</v>
      </c>
    </row>
    <row r="322" spans="1:5">
      <c r="A322" s="1" t="s">
        <v>394</v>
      </c>
      <c r="B322" s="1" t="s">
        <v>395</v>
      </c>
      <c r="C322" s="1" t="s">
        <v>324</v>
      </c>
      <c r="D322" s="1" t="s">
        <v>325</v>
      </c>
      <c r="E322" s="4">
        <v>39212350963</v>
      </c>
    </row>
    <row r="323" spans="1:5">
      <c r="A323" s="1" t="s">
        <v>394</v>
      </c>
      <c r="B323" s="1" t="s">
        <v>395</v>
      </c>
      <c r="C323" s="1" t="s">
        <v>326</v>
      </c>
      <c r="D323" s="1" t="s">
        <v>327</v>
      </c>
      <c r="E323" s="4">
        <v>10376379248</v>
      </c>
    </row>
    <row r="324" spans="1:5">
      <c r="A324" s="1" t="s">
        <v>394</v>
      </c>
      <c r="B324" s="1" t="s">
        <v>395</v>
      </c>
      <c r="C324" s="1" t="s">
        <v>328</v>
      </c>
      <c r="D324" s="1" t="s">
        <v>329</v>
      </c>
      <c r="E324" s="4">
        <v>28835971715</v>
      </c>
    </row>
    <row r="325" spans="1:5">
      <c r="A325" s="1" t="s">
        <v>394</v>
      </c>
      <c r="B325" s="1" t="s">
        <v>395</v>
      </c>
      <c r="C325" s="1" t="s">
        <v>330</v>
      </c>
      <c r="D325" s="1" t="s">
        <v>331</v>
      </c>
      <c r="E325" s="4">
        <v>26405046847</v>
      </c>
    </row>
    <row r="326" spans="1:5">
      <c r="A326" s="1" t="s">
        <v>394</v>
      </c>
      <c r="B326" s="1" t="s">
        <v>395</v>
      </c>
      <c r="C326" s="1" t="s">
        <v>332</v>
      </c>
      <c r="D326" s="1" t="s">
        <v>333</v>
      </c>
      <c r="E326" s="4">
        <v>12340304</v>
      </c>
    </row>
    <row r="327" spans="1:5">
      <c r="A327" s="1" t="s">
        <v>394</v>
      </c>
      <c r="B327" s="1" t="s">
        <v>395</v>
      </c>
      <c r="C327" s="1" t="s">
        <v>334</v>
      </c>
      <c r="D327" s="1" t="s">
        <v>335</v>
      </c>
      <c r="E327" s="4">
        <v>228336905</v>
      </c>
    </row>
    <row r="328" spans="1:5">
      <c r="A328" s="1" t="s">
        <v>394</v>
      </c>
      <c r="B328" s="1" t="s">
        <v>395</v>
      </c>
      <c r="C328" s="1" t="s">
        <v>336</v>
      </c>
      <c r="D328" s="1" t="s">
        <v>337</v>
      </c>
      <c r="E328" s="4">
        <v>595810383</v>
      </c>
    </row>
    <row r="329" spans="1:5">
      <c r="A329" s="1" t="s">
        <v>394</v>
      </c>
      <c r="B329" s="1" t="s">
        <v>395</v>
      </c>
      <c r="C329" s="1" t="s">
        <v>338</v>
      </c>
      <c r="D329" s="1" t="s">
        <v>339</v>
      </c>
      <c r="E329" s="4">
        <v>2051111086</v>
      </c>
    </row>
    <row r="330" spans="1:5">
      <c r="A330" s="1" t="s">
        <v>394</v>
      </c>
      <c r="B330" s="1" t="s">
        <v>395</v>
      </c>
      <c r="C330" s="1" t="s">
        <v>340</v>
      </c>
      <c r="D330" s="1" t="s">
        <v>341</v>
      </c>
      <c r="E330" s="4">
        <v>54798568</v>
      </c>
    </row>
    <row r="331" spans="1:5">
      <c r="A331" s="1" t="s">
        <v>394</v>
      </c>
      <c r="B331" s="1" t="s">
        <v>395</v>
      </c>
      <c r="C331" s="1" t="s">
        <v>342</v>
      </c>
      <c r="D331" s="1" t="s">
        <v>343</v>
      </c>
      <c r="E331" s="4">
        <v>469262729</v>
      </c>
    </row>
    <row r="332" spans="1:5">
      <c r="A332" s="1" t="s">
        <v>394</v>
      </c>
      <c r="B332" s="1" t="s">
        <v>395</v>
      </c>
      <c r="C332" s="1" t="s">
        <v>344</v>
      </c>
      <c r="D332" s="1" t="s">
        <v>345</v>
      </c>
      <c r="E332" s="4">
        <v>-414464161</v>
      </c>
    </row>
    <row r="333" spans="1:5">
      <c r="A333" s="1" t="s">
        <v>394</v>
      </c>
      <c r="B333" s="1" t="s">
        <v>395</v>
      </c>
      <c r="C333" s="1" t="s">
        <v>346</v>
      </c>
      <c r="D333" s="1" t="s">
        <v>347</v>
      </c>
      <c r="E333" s="4">
        <v>-267648703</v>
      </c>
    </row>
    <row r="334" spans="1:5">
      <c r="A334" s="1" t="s">
        <v>394</v>
      </c>
      <c r="B334" s="1" t="s">
        <v>395</v>
      </c>
      <c r="C334" s="1" t="s">
        <v>348</v>
      </c>
      <c r="D334" s="1" t="s">
        <v>349</v>
      </c>
      <c r="E334" s="4">
        <v>1368998222</v>
      </c>
    </row>
    <row r="335" spans="1:5">
      <c r="A335" s="1" t="s">
        <v>394</v>
      </c>
      <c r="B335" s="1" t="s">
        <v>395</v>
      </c>
      <c r="C335" s="1" t="s">
        <v>350</v>
      </c>
      <c r="D335" s="1" t="s">
        <v>351</v>
      </c>
      <c r="E335" s="4">
        <v>457490833</v>
      </c>
    </row>
    <row r="336" spans="1:5">
      <c r="A336" s="1" t="s">
        <v>394</v>
      </c>
      <c r="B336" s="1" t="s">
        <v>395</v>
      </c>
      <c r="C336" s="1" t="s">
        <v>352</v>
      </c>
      <c r="D336" s="1" t="s">
        <v>353</v>
      </c>
      <c r="E336" s="4">
        <v>911507389</v>
      </c>
    </row>
    <row r="337" spans="1:5">
      <c r="A337" s="1" t="s">
        <v>394</v>
      </c>
      <c r="B337" s="1" t="s">
        <v>395</v>
      </c>
      <c r="C337" s="1" t="s">
        <v>354</v>
      </c>
      <c r="D337" s="1" t="s">
        <v>355</v>
      </c>
      <c r="E337" s="4">
        <v>2112176</v>
      </c>
    </row>
    <row r="338" spans="1:5">
      <c r="A338" s="1" t="s">
        <v>396</v>
      </c>
      <c r="B338" s="1" t="s">
        <v>397</v>
      </c>
      <c r="C338" s="1" t="s">
        <v>324</v>
      </c>
      <c r="D338" s="1" t="s">
        <v>325</v>
      </c>
      <c r="E338" s="4">
        <v>80017449659</v>
      </c>
    </row>
    <row r="339" spans="1:5">
      <c r="A339" s="1" t="s">
        <v>396</v>
      </c>
      <c r="B339" s="1" t="s">
        <v>397</v>
      </c>
      <c r="C339" s="1" t="s">
        <v>326</v>
      </c>
      <c r="D339" s="1" t="s">
        <v>327</v>
      </c>
      <c r="E339" s="4">
        <v>20902761955</v>
      </c>
    </row>
    <row r="340" spans="1:5">
      <c r="A340" s="1" t="s">
        <v>396</v>
      </c>
      <c r="B340" s="1" t="s">
        <v>397</v>
      </c>
      <c r="C340" s="1" t="s">
        <v>328</v>
      </c>
      <c r="D340" s="1" t="s">
        <v>329</v>
      </c>
      <c r="E340" s="4">
        <v>59114687704</v>
      </c>
    </row>
    <row r="341" spans="1:5">
      <c r="A341" s="1" t="s">
        <v>396</v>
      </c>
      <c r="B341" s="1" t="s">
        <v>397</v>
      </c>
      <c r="C341" s="1" t="s">
        <v>330</v>
      </c>
      <c r="D341" s="1" t="s">
        <v>331</v>
      </c>
      <c r="E341" s="4">
        <v>53275104335</v>
      </c>
    </row>
    <row r="342" spans="1:5">
      <c r="A342" s="1" t="s">
        <v>396</v>
      </c>
      <c r="B342" s="1" t="s">
        <v>397</v>
      </c>
      <c r="C342" s="1" t="s">
        <v>332</v>
      </c>
      <c r="D342" s="1" t="s">
        <v>333</v>
      </c>
      <c r="E342" s="4">
        <v>55463788</v>
      </c>
    </row>
    <row r="343" spans="1:5">
      <c r="A343" s="1" t="s">
        <v>396</v>
      </c>
      <c r="B343" s="1" t="s">
        <v>397</v>
      </c>
      <c r="C343" s="1" t="s">
        <v>334</v>
      </c>
      <c r="D343" s="1" t="s">
        <v>335</v>
      </c>
      <c r="E343" s="4">
        <v>314668775</v>
      </c>
    </row>
    <row r="344" spans="1:5">
      <c r="A344" s="1" t="s">
        <v>396</v>
      </c>
      <c r="B344" s="1" t="s">
        <v>397</v>
      </c>
      <c r="C344" s="1" t="s">
        <v>336</v>
      </c>
      <c r="D344" s="1" t="s">
        <v>337</v>
      </c>
      <c r="E344" s="4">
        <v>1014749809</v>
      </c>
    </row>
    <row r="345" spans="1:5">
      <c r="A345" s="1" t="s">
        <v>396</v>
      </c>
      <c r="B345" s="1" t="s">
        <v>397</v>
      </c>
      <c r="C345" s="1" t="s">
        <v>338</v>
      </c>
      <c r="D345" s="1" t="s">
        <v>339</v>
      </c>
      <c r="E345" s="4">
        <v>5084038547</v>
      </c>
    </row>
    <row r="346" spans="1:5">
      <c r="A346" s="1" t="s">
        <v>396</v>
      </c>
      <c r="B346" s="1" t="s">
        <v>397</v>
      </c>
      <c r="C346" s="1" t="s">
        <v>340</v>
      </c>
      <c r="D346" s="1" t="s">
        <v>341</v>
      </c>
      <c r="E346" s="4">
        <v>117993594</v>
      </c>
    </row>
    <row r="347" spans="1:5">
      <c r="A347" s="1" t="s">
        <v>396</v>
      </c>
      <c r="B347" s="1" t="s">
        <v>397</v>
      </c>
      <c r="C347" s="1" t="s">
        <v>342</v>
      </c>
      <c r="D347" s="1" t="s">
        <v>343</v>
      </c>
      <c r="E347" s="4">
        <v>728008454</v>
      </c>
    </row>
    <row r="348" spans="1:5">
      <c r="A348" s="1" t="s">
        <v>396</v>
      </c>
      <c r="B348" s="1" t="s">
        <v>397</v>
      </c>
      <c r="C348" s="1" t="s">
        <v>344</v>
      </c>
      <c r="D348" s="1" t="s">
        <v>345</v>
      </c>
      <c r="E348" s="4">
        <v>-610014860</v>
      </c>
    </row>
    <row r="349" spans="1:5">
      <c r="A349" s="1" t="s">
        <v>396</v>
      </c>
      <c r="B349" s="1" t="s">
        <v>397</v>
      </c>
      <c r="C349" s="1" t="s">
        <v>346</v>
      </c>
      <c r="D349" s="1" t="s">
        <v>347</v>
      </c>
      <c r="E349" s="4">
        <v>-373959449</v>
      </c>
    </row>
    <row r="350" spans="1:5">
      <c r="A350" s="1" t="s">
        <v>396</v>
      </c>
      <c r="B350" s="1" t="s">
        <v>397</v>
      </c>
      <c r="C350" s="1" t="s">
        <v>348</v>
      </c>
      <c r="D350" s="1" t="s">
        <v>349</v>
      </c>
      <c r="E350" s="4">
        <v>4100064238</v>
      </c>
    </row>
    <row r="351" spans="1:5">
      <c r="A351" s="1" t="s">
        <v>396</v>
      </c>
      <c r="B351" s="1" t="s">
        <v>397</v>
      </c>
      <c r="C351" s="1" t="s">
        <v>350</v>
      </c>
      <c r="D351" s="1" t="s">
        <v>351</v>
      </c>
      <c r="E351" s="4">
        <v>1499037485</v>
      </c>
    </row>
    <row r="352" spans="1:5">
      <c r="A352" s="1" t="s">
        <v>396</v>
      </c>
      <c r="B352" s="1" t="s">
        <v>397</v>
      </c>
      <c r="C352" s="1" t="s">
        <v>352</v>
      </c>
      <c r="D352" s="1" t="s">
        <v>353</v>
      </c>
      <c r="E352" s="4">
        <v>2601026753</v>
      </c>
    </row>
    <row r="353" spans="1:5">
      <c r="A353" s="1" t="s">
        <v>396</v>
      </c>
      <c r="B353" s="1" t="s">
        <v>397</v>
      </c>
      <c r="C353" s="1" t="s">
        <v>354</v>
      </c>
      <c r="D353" s="1" t="s">
        <v>355</v>
      </c>
      <c r="E353" s="4">
        <v>31777412</v>
      </c>
    </row>
    <row r="354" spans="1:5">
      <c r="A354" s="1" t="s">
        <v>398</v>
      </c>
      <c r="B354" s="1" t="s">
        <v>399</v>
      </c>
      <c r="C354" s="1" t="s">
        <v>324</v>
      </c>
      <c r="D354" s="1" t="s">
        <v>325</v>
      </c>
      <c r="E354" s="4">
        <v>119272126465</v>
      </c>
    </row>
    <row r="355" spans="1:5">
      <c r="A355" s="1" t="s">
        <v>398</v>
      </c>
      <c r="B355" s="1" t="s">
        <v>399</v>
      </c>
      <c r="C355" s="1" t="s">
        <v>326</v>
      </c>
      <c r="D355" s="1" t="s">
        <v>327</v>
      </c>
      <c r="E355" s="4">
        <v>30736633653</v>
      </c>
    </row>
    <row r="356" spans="1:5">
      <c r="A356" s="1" t="s">
        <v>398</v>
      </c>
      <c r="B356" s="1" t="s">
        <v>399</v>
      </c>
      <c r="C356" s="1" t="s">
        <v>328</v>
      </c>
      <c r="D356" s="1" t="s">
        <v>329</v>
      </c>
      <c r="E356" s="4">
        <v>88535492812</v>
      </c>
    </row>
    <row r="357" spans="1:5">
      <c r="A357" s="1" t="s">
        <v>398</v>
      </c>
      <c r="B357" s="1" t="s">
        <v>399</v>
      </c>
      <c r="C357" s="1" t="s">
        <v>330</v>
      </c>
      <c r="D357" s="1" t="s">
        <v>331</v>
      </c>
      <c r="E357" s="4">
        <v>80267059767</v>
      </c>
    </row>
    <row r="358" spans="1:5">
      <c r="A358" s="1" t="s">
        <v>398</v>
      </c>
      <c r="B358" s="1" t="s">
        <v>399</v>
      </c>
      <c r="C358" s="1" t="s">
        <v>332</v>
      </c>
      <c r="D358" s="1" t="s">
        <v>333</v>
      </c>
      <c r="E358" s="4">
        <v>147069031</v>
      </c>
    </row>
    <row r="359" spans="1:5">
      <c r="A359" s="1" t="s">
        <v>398</v>
      </c>
      <c r="B359" s="1" t="s">
        <v>399</v>
      </c>
      <c r="C359" s="1" t="s">
        <v>334</v>
      </c>
      <c r="D359" s="1" t="s">
        <v>335</v>
      </c>
      <c r="E359" s="4">
        <v>416610859</v>
      </c>
    </row>
    <row r="360" spans="1:5">
      <c r="A360" s="1" t="s">
        <v>398</v>
      </c>
      <c r="B360" s="1" t="s">
        <v>399</v>
      </c>
      <c r="C360" s="1" t="s">
        <v>336</v>
      </c>
      <c r="D360" s="1" t="s">
        <v>337</v>
      </c>
      <c r="E360" s="4">
        <v>1195963124</v>
      </c>
    </row>
    <row r="361" spans="1:5">
      <c r="A361" s="1" t="s">
        <v>398</v>
      </c>
      <c r="B361" s="1" t="s">
        <v>399</v>
      </c>
      <c r="C361" s="1" t="s">
        <v>338</v>
      </c>
      <c r="D361" s="1" t="s">
        <v>339</v>
      </c>
      <c r="E361" s="4">
        <v>7342011749</v>
      </c>
    </row>
    <row r="362" spans="1:5">
      <c r="A362" s="1" t="s">
        <v>398</v>
      </c>
      <c r="B362" s="1" t="s">
        <v>399</v>
      </c>
      <c r="C362" s="1" t="s">
        <v>340</v>
      </c>
      <c r="D362" s="1" t="s">
        <v>341</v>
      </c>
      <c r="E362" s="4">
        <v>149262291</v>
      </c>
    </row>
    <row r="363" spans="1:5">
      <c r="A363" s="1" t="s">
        <v>398</v>
      </c>
      <c r="B363" s="1" t="s">
        <v>399</v>
      </c>
      <c r="C363" s="1" t="s">
        <v>342</v>
      </c>
      <c r="D363" s="1" t="s">
        <v>343</v>
      </c>
      <c r="E363" s="4">
        <v>874300360</v>
      </c>
    </row>
    <row r="364" spans="1:5">
      <c r="A364" s="1" t="s">
        <v>398</v>
      </c>
      <c r="B364" s="1" t="s">
        <v>399</v>
      </c>
      <c r="C364" s="1" t="s">
        <v>344</v>
      </c>
      <c r="D364" s="1" t="s">
        <v>345</v>
      </c>
      <c r="E364" s="4">
        <v>-725038069</v>
      </c>
    </row>
    <row r="365" spans="1:5">
      <c r="A365" s="1" t="s">
        <v>398</v>
      </c>
      <c r="B365" s="1" t="s">
        <v>399</v>
      </c>
      <c r="C365" s="1" t="s">
        <v>346</v>
      </c>
      <c r="D365" s="1" t="s">
        <v>347</v>
      </c>
      <c r="E365" s="4">
        <v>-413475558</v>
      </c>
    </row>
    <row r="366" spans="1:5">
      <c r="A366" s="1" t="s">
        <v>398</v>
      </c>
      <c r="B366" s="1" t="s">
        <v>399</v>
      </c>
      <c r="C366" s="1" t="s">
        <v>348</v>
      </c>
      <c r="D366" s="1" t="s">
        <v>349</v>
      </c>
      <c r="E366" s="4">
        <v>6203498122</v>
      </c>
    </row>
    <row r="367" spans="1:5">
      <c r="A367" s="1" t="s">
        <v>398</v>
      </c>
      <c r="B367" s="1" t="s">
        <v>399</v>
      </c>
      <c r="C367" s="1" t="s">
        <v>350</v>
      </c>
      <c r="D367" s="1" t="s">
        <v>351</v>
      </c>
      <c r="E367" s="4">
        <v>2234760593</v>
      </c>
    </row>
    <row r="368" spans="1:5">
      <c r="A368" s="1" t="s">
        <v>398</v>
      </c>
      <c r="B368" s="1" t="s">
        <v>399</v>
      </c>
      <c r="C368" s="1" t="s">
        <v>352</v>
      </c>
      <c r="D368" s="1" t="s">
        <v>353</v>
      </c>
      <c r="E368" s="4">
        <v>3968737529</v>
      </c>
    </row>
    <row r="369" spans="1:5">
      <c r="A369" s="1" t="s">
        <v>398</v>
      </c>
      <c r="B369" s="1" t="s">
        <v>399</v>
      </c>
      <c r="C369" s="1" t="s">
        <v>354</v>
      </c>
      <c r="D369" s="1" t="s">
        <v>355</v>
      </c>
      <c r="E369" s="4">
        <v>88257913</v>
      </c>
    </row>
    <row r="370" spans="1:5">
      <c r="A370" s="1" t="s">
        <v>400</v>
      </c>
      <c r="B370" s="1" t="s">
        <v>401</v>
      </c>
      <c r="C370" s="1" t="s">
        <v>324</v>
      </c>
      <c r="D370" s="1" t="s">
        <v>325</v>
      </c>
      <c r="E370" s="4">
        <v>145021537803</v>
      </c>
    </row>
    <row r="371" spans="1:5">
      <c r="A371" s="1" t="s">
        <v>400</v>
      </c>
      <c r="B371" s="1" t="s">
        <v>401</v>
      </c>
      <c r="C371" s="1" t="s">
        <v>326</v>
      </c>
      <c r="D371" s="1" t="s">
        <v>327</v>
      </c>
      <c r="E371" s="4">
        <v>39117171471</v>
      </c>
    </row>
    <row r="372" spans="1:5">
      <c r="A372" s="1" t="s">
        <v>400</v>
      </c>
      <c r="B372" s="1" t="s">
        <v>401</v>
      </c>
      <c r="C372" s="1" t="s">
        <v>328</v>
      </c>
      <c r="D372" s="1" t="s">
        <v>329</v>
      </c>
      <c r="E372" s="4">
        <v>105904366332</v>
      </c>
    </row>
    <row r="373" spans="1:5">
      <c r="A373" s="1" t="s">
        <v>400</v>
      </c>
      <c r="B373" s="1" t="s">
        <v>401</v>
      </c>
      <c r="C373" s="1" t="s">
        <v>330</v>
      </c>
      <c r="D373" s="1" t="s">
        <v>331</v>
      </c>
      <c r="E373" s="4">
        <v>98634016742</v>
      </c>
    </row>
    <row r="374" spans="1:5">
      <c r="A374" s="1" t="s">
        <v>400</v>
      </c>
      <c r="B374" s="1" t="s">
        <v>401</v>
      </c>
      <c r="C374" s="1" t="s">
        <v>332</v>
      </c>
      <c r="D374" s="1" t="s">
        <v>333</v>
      </c>
      <c r="E374" s="4">
        <v>3629912598</v>
      </c>
    </row>
    <row r="375" spans="1:5">
      <c r="A375" s="1" t="s">
        <v>400</v>
      </c>
      <c r="B375" s="1" t="s">
        <v>401</v>
      </c>
      <c r="C375" s="1" t="s">
        <v>334</v>
      </c>
      <c r="D375" s="1" t="s">
        <v>335</v>
      </c>
      <c r="E375" s="4">
        <v>561868737</v>
      </c>
    </row>
    <row r="376" spans="1:5">
      <c r="A376" s="1" t="s">
        <v>400</v>
      </c>
      <c r="B376" s="1" t="s">
        <v>401</v>
      </c>
      <c r="C376" s="1" t="s">
        <v>336</v>
      </c>
      <c r="D376" s="1" t="s">
        <v>337</v>
      </c>
      <c r="E376" s="4">
        <v>1900155998</v>
      </c>
    </row>
    <row r="377" spans="1:5">
      <c r="A377" s="1" t="s">
        <v>400</v>
      </c>
      <c r="B377" s="1" t="s">
        <v>401</v>
      </c>
      <c r="C377" s="1" t="s">
        <v>338</v>
      </c>
      <c r="D377" s="1" t="s">
        <v>339</v>
      </c>
      <c r="E377" s="4">
        <v>2302149731</v>
      </c>
    </row>
    <row r="378" spans="1:5">
      <c r="A378" s="1" t="s">
        <v>400</v>
      </c>
      <c r="B378" s="1" t="s">
        <v>401</v>
      </c>
      <c r="C378" s="1" t="s">
        <v>340</v>
      </c>
      <c r="D378" s="1" t="s">
        <v>341</v>
      </c>
      <c r="E378" s="4">
        <v>356105429</v>
      </c>
    </row>
    <row r="379" spans="1:5">
      <c r="A379" s="1" t="s">
        <v>400</v>
      </c>
      <c r="B379" s="1" t="s">
        <v>401</v>
      </c>
      <c r="C379" s="1" t="s">
        <v>342</v>
      </c>
      <c r="D379" s="1" t="s">
        <v>343</v>
      </c>
      <c r="E379" s="4">
        <v>414811819</v>
      </c>
    </row>
    <row r="380" spans="1:5">
      <c r="A380" s="1" t="s">
        <v>400</v>
      </c>
      <c r="B380" s="1" t="s">
        <v>401</v>
      </c>
      <c r="C380" s="1" t="s">
        <v>344</v>
      </c>
      <c r="D380" s="1" t="s">
        <v>345</v>
      </c>
      <c r="E380" s="4">
        <v>-58706390</v>
      </c>
    </row>
    <row r="381" spans="1:5">
      <c r="A381" s="1" t="s">
        <v>400</v>
      </c>
      <c r="B381" s="1" t="s">
        <v>401</v>
      </c>
      <c r="C381" s="1" t="s">
        <v>346</v>
      </c>
      <c r="D381" s="1" t="s">
        <v>347</v>
      </c>
      <c r="E381" s="4">
        <v>-906537464</v>
      </c>
    </row>
    <row r="382" spans="1:5">
      <c r="A382" s="1" t="s">
        <v>400</v>
      </c>
      <c r="B382" s="1" t="s">
        <v>401</v>
      </c>
      <c r="C382" s="1" t="s">
        <v>348</v>
      </c>
      <c r="D382" s="1" t="s">
        <v>349</v>
      </c>
      <c r="E382" s="4">
        <v>1336905877</v>
      </c>
    </row>
    <row r="383" spans="1:5">
      <c r="A383" s="1" t="s">
        <v>400</v>
      </c>
      <c r="B383" s="1" t="s">
        <v>401</v>
      </c>
      <c r="C383" s="1" t="s">
        <v>350</v>
      </c>
      <c r="D383" s="1" t="s">
        <v>351</v>
      </c>
      <c r="E383" s="4">
        <v>1116184219</v>
      </c>
    </row>
    <row r="384" spans="1:5">
      <c r="A384" s="1" t="s">
        <v>400</v>
      </c>
      <c r="B384" s="1" t="s">
        <v>401</v>
      </c>
      <c r="C384" s="1" t="s">
        <v>352</v>
      </c>
      <c r="D384" s="1" t="s">
        <v>353</v>
      </c>
      <c r="E384" s="4">
        <v>220721658</v>
      </c>
    </row>
    <row r="385" spans="1:5">
      <c r="A385" s="1" t="s">
        <v>400</v>
      </c>
      <c r="B385" s="1" t="s">
        <v>401</v>
      </c>
      <c r="C385" s="1" t="s">
        <v>354</v>
      </c>
      <c r="D385" s="1" t="s">
        <v>355</v>
      </c>
      <c r="E385" s="4">
        <v>-46046323</v>
      </c>
    </row>
    <row r="386" spans="1:5">
      <c r="A386" s="1" t="s">
        <v>402</v>
      </c>
      <c r="B386" s="1" t="s">
        <v>403</v>
      </c>
      <c r="C386" s="1" t="s">
        <v>324</v>
      </c>
      <c r="D386" s="1" t="s">
        <v>325</v>
      </c>
      <c r="E386" s="4">
        <v>27293681991</v>
      </c>
    </row>
    <row r="387" spans="1:5">
      <c r="A387" s="1" t="s">
        <v>402</v>
      </c>
      <c r="B387" s="1" t="s">
        <v>403</v>
      </c>
      <c r="C387" s="1" t="s">
        <v>326</v>
      </c>
      <c r="D387" s="1" t="s">
        <v>327</v>
      </c>
      <c r="E387" s="4">
        <v>7128988711</v>
      </c>
    </row>
    <row r="388" spans="1:5">
      <c r="A388" s="1" t="s">
        <v>402</v>
      </c>
      <c r="B388" s="1" t="s">
        <v>403</v>
      </c>
      <c r="C388" s="1" t="s">
        <v>328</v>
      </c>
      <c r="D388" s="1" t="s">
        <v>329</v>
      </c>
      <c r="E388" s="4">
        <v>20164693280</v>
      </c>
    </row>
    <row r="389" spans="1:5">
      <c r="A389" s="1" t="s">
        <v>402</v>
      </c>
      <c r="B389" s="1" t="s">
        <v>403</v>
      </c>
      <c r="C389" s="1" t="s">
        <v>330</v>
      </c>
      <c r="D389" s="1" t="s">
        <v>331</v>
      </c>
      <c r="E389" s="4">
        <v>24357557245</v>
      </c>
    </row>
    <row r="390" spans="1:5">
      <c r="A390" s="1" t="s">
        <v>402</v>
      </c>
      <c r="B390" s="1" t="s">
        <v>403</v>
      </c>
      <c r="C390" s="1" t="s">
        <v>332</v>
      </c>
      <c r="D390" s="1" t="s">
        <v>333</v>
      </c>
      <c r="E390" s="4">
        <v>542990724</v>
      </c>
    </row>
    <row r="391" spans="1:5">
      <c r="A391" s="1" t="s">
        <v>402</v>
      </c>
      <c r="B391" s="1" t="s">
        <v>403</v>
      </c>
      <c r="C391" s="1" t="s">
        <v>334</v>
      </c>
      <c r="D391" s="1" t="s">
        <v>335</v>
      </c>
      <c r="E391" s="4">
        <v>1434912725</v>
      </c>
    </row>
    <row r="392" spans="1:5">
      <c r="A392" s="1" t="s">
        <v>402</v>
      </c>
      <c r="B392" s="1" t="s">
        <v>403</v>
      </c>
      <c r="C392" s="1" t="s">
        <v>336</v>
      </c>
      <c r="D392" s="1" t="s">
        <v>337</v>
      </c>
      <c r="E392" s="4">
        <v>248917849</v>
      </c>
    </row>
    <row r="393" spans="1:5">
      <c r="A393" s="1" t="s">
        <v>402</v>
      </c>
      <c r="B393" s="1" t="s">
        <v>403</v>
      </c>
      <c r="C393" s="1" t="s">
        <v>338</v>
      </c>
      <c r="D393" s="1" t="s">
        <v>339</v>
      </c>
      <c r="E393" s="4">
        <v>-3549859813</v>
      </c>
    </row>
    <row r="394" spans="1:5">
      <c r="A394" s="1" t="s">
        <v>402</v>
      </c>
      <c r="B394" s="1" t="s">
        <v>403</v>
      </c>
      <c r="C394" s="1" t="s">
        <v>340</v>
      </c>
      <c r="D394" s="1" t="s">
        <v>341</v>
      </c>
      <c r="E394" s="4">
        <v>48018137</v>
      </c>
    </row>
    <row r="395" spans="1:5">
      <c r="A395" s="1" t="s">
        <v>402</v>
      </c>
      <c r="B395" s="1" t="s">
        <v>403</v>
      </c>
      <c r="C395" s="1" t="s">
        <v>342</v>
      </c>
      <c r="D395" s="1" t="s">
        <v>343</v>
      </c>
      <c r="E395" s="4">
        <v>295500551</v>
      </c>
    </row>
    <row r="396" spans="1:5">
      <c r="A396" s="1" t="s">
        <v>402</v>
      </c>
      <c r="B396" s="1" t="s">
        <v>403</v>
      </c>
      <c r="C396" s="1" t="s">
        <v>344</v>
      </c>
      <c r="D396" s="1" t="s">
        <v>345</v>
      </c>
      <c r="E396" s="4">
        <v>-247482414</v>
      </c>
    </row>
    <row r="397" spans="1:5">
      <c r="A397" s="1" t="s">
        <v>402</v>
      </c>
      <c r="B397" s="1" t="s">
        <v>403</v>
      </c>
      <c r="C397" s="1" t="s">
        <v>346</v>
      </c>
      <c r="D397" s="1" t="s">
        <v>347</v>
      </c>
      <c r="E397" s="4">
        <v>-124419924</v>
      </c>
    </row>
    <row r="398" spans="1:5">
      <c r="A398" s="1" t="s">
        <v>402</v>
      </c>
      <c r="B398" s="1" t="s">
        <v>403</v>
      </c>
      <c r="C398" s="1" t="s">
        <v>348</v>
      </c>
      <c r="D398" s="1" t="s">
        <v>349</v>
      </c>
      <c r="E398" s="4">
        <v>-3921762151</v>
      </c>
    </row>
    <row r="399" spans="1:5">
      <c r="A399" s="1" t="s">
        <v>402</v>
      </c>
      <c r="B399" s="1" t="s">
        <v>403</v>
      </c>
      <c r="C399" s="1" t="s">
        <v>350</v>
      </c>
      <c r="D399" s="1" t="s">
        <v>351</v>
      </c>
      <c r="E399" s="4">
        <v>-1319475573</v>
      </c>
    </row>
    <row r="400" spans="1:5">
      <c r="A400" s="1" t="s">
        <v>402</v>
      </c>
      <c r="B400" s="1" t="s">
        <v>403</v>
      </c>
      <c r="C400" s="1" t="s">
        <v>352</v>
      </c>
      <c r="D400" s="1" t="s">
        <v>353</v>
      </c>
      <c r="E400" s="4">
        <v>-2602286578</v>
      </c>
    </row>
    <row r="401" spans="1:5">
      <c r="A401" s="1" t="s">
        <v>402</v>
      </c>
      <c r="B401" s="1" t="s">
        <v>403</v>
      </c>
      <c r="C401" s="1" t="s">
        <v>354</v>
      </c>
      <c r="D401" s="1" t="s">
        <v>355</v>
      </c>
      <c r="E401" s="4">
        <v>11568470</v>
      </c>
    </row>
    <row r="402" spans="1:5">
      <c r="A402" s="1" t="s">
        <v>404</v>
      </c>
      <c r="B402" s="1" t="s">
        <v>405</v>
      </c>
      <c r="C402" s="1" t="s">
        <v>324</v>
      </c>
      <c r="D402" s="1" t="s">
        <v>325</v>
      </c>
      <c r="E402" s="4">
        <v>63472879269</v>
      </c>
    </row>
    <row r="403" spans="1:5">
      <c r="A403" s="1" t="s">
        <v>404</v>
      </c>
      <c r="B403" s="1" t="s">
        <v>405</v>
      </c>
      <c r="C403" s="1" t="s">
        <v>326</v>
      </c>
      <c r="D403" s="1" t="s">
        <v>327</v>
      </c>
      <c r="E403" s="4">
        <v>16547696466</v>
      </c>
    </row>
    <row r="404" spans="1:5">
      <c r="A404" s="1" t="s">
        <v>404</v>
      </c>
      <c r="B404" s="1" t="s">
        <v>405</v>
      </c>
      <c r="C404" s="1" t="s">
        <v>328</v>
      </c>
      <c r="D404" s="1" t="s">
        <v>329</v>
      </c>
      <c r="E404" s="4">
        <v>46925182803</v>
      </c>
    </row>
    <row r="405" spans="1:5">
      <c r="A405" s="1" t="s">
        <v>404</v>
      </c>
      <c r="B405" s="1" t="s">
        <v>405</v>
      </c>
      <c r="C405" s="1" t="s">
        <v>330</v>
      </c>
      <c r="D405" s="1" t="s">
        <v>331</v>
      </c>
      <c r="E405" s="4">
        <v>50476597769</v>
      </c>
    </row>
    <row r="406" spans="1:5">
      <c r="A406" s="1" t="s">
        <v>404</v>
      </c>
      <c r="B406" s="1" t="s">
        <v>405</v>
      </c>
      <c r="C406" s="1" t="s">
        <v>332</v>
      </c>
      <c r="D406" s="1" t="s">
        <v>333</v>
      </c>
      <c r="E406" s="4">
        <v>1122501295</v>
      </c>
    </row>
    <row r="407" spans="1:5">
      <c r="A407" s="1" t="s">
        <v>404</v>
      </c>
      <c r="B407" s="1" t="s">
        <v>405</v>
      </c>
      <c r="C407" s="1" t="s">
        <v>334</v>
      </c>
      <c r="D407" s="1" t="s">
        <v>335</v>
      </c>
      <c r="E407" s="4">
        <v>2711202614</v>
      </c>
    </row>
    <row r="408" spans="1:5">
      <c r="A408" s="1" t="s">
        <v>404</v>
      </c>
      <c r="B408" s="1" t="s">
        <v>405</v>
      </c>
      <c r="C408" s="1" t="s">
        <v>336</v>
      </c>
      <c r="D408" s="1" t="s">
        <v>337</v>
      </c>
      <c r="E408" s="4">
        <v>744016474</v>
      </c>
    </row>
    <row r="409" spans="1:5">
      <c r="A409" s="1" t="s">
        <v>404</v>
      </c>
      <c r="B409" s="1" t="s">
        <v>405</v>
      </c>
      <c r="C409" s="1" t="s">
        <v>338</v>
      </c>
      <c r="D409" s="1" t="s">
        <v>339</v>
      </c>
      <c r="E409" s="4">
        <v>-2706730121</v>
      </c>
    </row>
    <row r="410" spans="1:5">
      <c r="A410" s="1" t="s">
        <v>404</v>
      </c>
      <c r="B410" s="1" t="s">
        <v>405</v>
      </c>
      <c r="C410" s="1" t="s">
        <v>340</v>
      </c>
      <c r="D410" s="1" t="s">
        <v>341</v>
      </c>
      <c r="E410" s="4">
        <v>55498453</v>
      </c>
    </row>
    <row r="411" spans="1:5">
      <c r="A411" s="1" t="s">
        <v>404</v>
      </c>
      <c r="B411" s="1" t="s">
        <v>405</v>
      </c>
      <c r="C411" s="1" t="s">
        <v>342</v>
      </c>
      <c r="D411" s="1" t="s">
        <v>343</v>
      </c>
      <c r="E411" s="4">
        <v>617782486</v>
      </c>
    </row>
    <row r="412" spans="1:5">
      <c r="A412" s="1" t="s">
        <v>404</v>
      </c>
      <c r="B412" s="1" t="s">
        <v>405</v>
      </c>
      <c r="C412" s="1" t="s">
        <v>344</v>
      </c>
      <c r="D412" s="1" t="s">
        <v>345</v>
      </c>
      <c r="E412" s="4">
        <v>-562284033</v>
      </c>
    </row>
    <row r="413" spans="1:5">
      <c r="A413" s="1" t="s">
        <v>404</v>
      </c>
      <c r="B413" s="1" t="s">
        <v>405</v>
      </c>
      <c r="C413" s="1" t="s">
        <v>346</v>
      </c>
      <c r="D413" s="1" t="s">
        <v>347</v>
      </c>
      <c r="E413" s="4">
        <v>-235600300</v>
      </c>
    </row>
    <row r="414" spans="1:5">
      <c r="A414" s="1" t="s">
        <v>404</v>
      </c>
      <c r="B414" s="1" t="s">
        <v>405</v>
      </c>
      <c r="C414" s="1" t="s">
        <v>348</v>
      </c>
      <c r="D414" s="1" t="s">
        <v>349</v>
      </c>
      <c r="E414" s="4">
        <v>-3504614454</v>
      </c>
    </row>
    <row r="415" spans="1:5">
      <c r="A415" s="1" t="s">
        <v>404</v>
      </c>
      <c r="B415" s="1" t="s">
        <v>405</v>
      </c>
      <c r="C415" s="1" t="s">
        <v>350</v>
      </c>
      <c r="D415" s="1" t="s">
        <v>351</v>
      </c>
      <c r="E415" s="4">
        <v>-1432091538</v>
      </c>
    </row>
    <row r="416" spans="1:5">
      <c r="A416" s="1" t="s">
        <v>404</v>
      </c>
      <c r="B416" s="1" t="s">
        <v>405</v>
      </c>
      <c r="C416" s="1" t="s">
        <v>352</v>
      </c>
      <c r="D416" s="1" t="s">
        <v>353</v>
      </c>
      <c r="E416" s="4">
        <v>-2072522916</v>
      </c>
    </row>
    <row r="417" spans="1:5">
      <c r="A417" s="1" t="s">
        <v>404</v>
      </c>
      <c r="B417" s="1" t="s">
        <v>405</v>
      </c>
      <c r="C417" s="1" t="s">
        <v>354</v>
      </c>
      <c r="D417" s="1" t="s">
        <v>355</v>
      </c>
      <c r="E417" s="4">
        <v>21652534</v>
      </c>
    </row>
    <row r="418" spans="1:5">
      <c r="A418" s="1" t="s">
        <v>406</v>
      </c>
      <c r="B418" s="1" t="s">
        <v>407</v>
      </c>
      <c r="C418" s="1" t="s">
        <v>324</v>
      </c>
      <c r="D418" s="1" t="s">
        <v>325</v>
      </c>
      <c r="E418" s="4">
        <v>100820154589</v>
      </c>
    </row>
    <row r="419" spans="1:5">
      <c r="A419" s="1" t="s">
        <v>406</v>
      </c>
      <c r="B419" s="1" t="s">
        <v>407</v>
      </c>
      <c r="C419" s="1" t="s">
        <v>326</v>
      </c>
      <c r="D419" s="1" t="s">
        <v>327</v>
      </c>
      <c r="E419" s="4">
        <v>26093199631</v>
      </c>
    </row>
    <row r="420" spans="1:5">
      <c r="A420" s="1" t="s">
        <v>406</v>
      </c>
      <c r="B420" s="1" t="s">
        <v>407</v>
      </c>
      <c r="C420" s="1" t="s">
        <v>328</v>
      </c>
      <c r="D420" s="1" t="s">
        <v>329</v>
      </c>
      <c r="E420" s="4">
        <v>74726954958</v>
      </c>
    </row>
    <row r="421" spans="1:5">
      <c r="A421" s="1" t="s">
        <v>406</v>
      </c>
      <c r="B421" s="1" t="s">
        <v>407</v>
      </c>
      <c r="C421" s="1" t="s">
        <v>330</v>
      </c>
      <c r="D421" s="1" t="s">
        <v>331</v>
      </c>
      <c r="E421" s="4">
        <v>77356759706</v>
      </c>
    </row>
    <row r="422" spans="1:5">
      <c r="A422" s="1" t="s">
        <v>406</v>
      </c>
      <c r="B422" s="1" t="s">
        <v>407</v>
      </c>
      <c r="C422" s="1" t="s">
        <v>332</v>
      </c>
      <c r="D422" s="1" t="s">
        <v>333</v>
      </c>
      <c r="E422" s="4">
        <v>1435332496</v>
      </c>
    </row>
    <row r="423" spans="1:5">
      <c r="A423" s="1" t="s">
        <v>406</v>
      </c>
      <c r="B423" s="1" t="s">
        <v>407</v>
      </c>
      <c r="C423" s="1" t="s">
        <v>334</v>
      </c>
      <c r="D423" s="1" t="s">
        <v>335</v>
      </c>
      <c r="E423" s="4">
        <v>3459905213</v>
      </c>
    </row>
    <row r="424" spans="1:5">
      <c r="A424" s="1" t="s">
        <v>406</v>
      </c>
      <c r="B424" s="1" t="s">
        <v>407</v>
      </c>
      <c r="C424" s="1" t="s">
        <v>336</v>
      </c>
      <c r="D424" s="1" t="s">
        <v>337</v>
      </c>
      <c r="E424" s="4">
        <v>1121269379</v>
      </c>
    </row>
    <row r="425" spans="1:5">
      <c r="A425" s="1" t="s">
        <v>406</v>
      </c>
      <c r="B425" s="1" t="s">
        <v>407</v>
      </c>
      <c r="C425" s="1" t="s">
        <v>338</v>
      </c>
      <c r="D425" s="1" t="s">
        <v>339</v>
      </c>
      <c r="E425" s="4">
        <v>-1726501410</v>
      </c>
    </row>
    <row r="426" spans="1:5">
      <c r="A426" s="1" t="s">
        <v>406</v>
      </c>
      <c r="B426" s="1" t="s">
        <v>407</v>
      </c>
      <c r="C426" s="1" t="s">
        <v>340</v>
      </c>
      <c r="D426" s="1" t="s">
        <v>341</v>
      </c>
      <c r="E426" s="4">
        <v>74281981</v>
      </c>
    </row>
    <row r="427" spans="1:5">
      <c r="A427" s="1" t="s">
        <v>406</v>
      </c>
      <c r="B427" s="1" t="s">
        <v>407</v>
      </c>
      <c r="C427" s="1" t="s">
        <v>342</v>
      </c>
      <c r="D427" s="1" t="s">
        <v>343</v>
      </c>
      <c r="E427" s="4">
        <v>866549964</v>
      </c>
    </row>
    <row r="428" spans="1:5">
      <c r="A428" s="1" t="s">
        <v>406</v>
      </c>
      <c r="B428" s="1" t="s">
        <v>407</v>
      </c>
      <c r="C428" s="1" t="s">
        <v>344</v>
      </c>
      <c r="D428" s="1" t="s">
        <v>345</v>
      </c>
      <c r="E428" s="4">
        <v>-792267983</v>
      </c>
    </row>
    <row r="429" spans="1:5">
      <c r="A429" s="1" t="s">
        <v>406</v>
      </c>
      <c r="B429" s="1" t="s">
        <v>407</v>
      </c>
      <c r="C429" s="1" t="s">
        <v>346</v>
      </c>
      <c r="D429" s="1" t="s">
        <v>347</v>
      </c>
      <c r="E429" s="4">
        <v>-762759734</v>
      </c>
    </row>
    <row r="430" spans="1:5">
      <c r="A430" s="1" t="s">
        <v>406</v>
      </c>
      <c r="B430" s="1" t="s">
        <v>407</v>
      </c>
      <c r="C430" s="1" t="s">
        <v>348</v>
      </c>
      <c r="D430" s="1" t="s">
        <v>349</v>
      </c>
      <c r="E430" s="4">
        <v>-3281529127</v>
      </c>
    </row>
    <row r="431" spans="1:5">
      <c r="A431" s="1" t="s">
        <v>406</v>
      </c>
      <c r="B431" s="1" t="s">
        <v>407</v>
      </c>
      <c r="C431" s="1" t="s">
        <v>350</v>
      </c>
      <c r="D431" s="1" t="s">
        <v>351</v>
      </c>
      <c r="E431" s="4">
        <v>-1108792641</v>
      </c>
    </row>
    <row r="432" spans="1:5">
      <c r="A432" s="1" t="s">
        <v>406</v>
      </c>
      <c r="B432" s="1" t="s">
        <v>407</v>
      </c>
      <c r="C432" s="1" t="s">
        <v>352</v>
      </c>
      <c r="D432" s="1" t="s">
        <v>353</v>
      </c>
      <c r="E432" s="4">
        <v>-2172736486</v>
      </c>
    </row>
    <row r="433" spans="1:5">
      <c r="A433" s="1" t="s">
        <v>406</v>
      </c>
      <c r="B433" s="1" t="s">
        <v>407</v>
      </c>
      <c r="C433" s="1" t="s">
        <v>354</v>
      </c>
      <c r="D433" s="1" t="s">
        <v>355</v>
      </c>
      <c r="E433" s="4">
        <v>35974237</v>
      </c>
    </row>
    <row r="434" spans="1:5">
      <c r="A434" s="1" t="s">
        <v>408</v>
      </c>
      <c r="B434" s="1" t="s">
        <v>409</v>
      </c>
      <c r="C434" s="1" t="s">
        <v>324</v>
      </c>
      <c r="D434" s="1" t="s">
        <v>325</v>
      </c>
      <c r="E434" s="4">
        <v>156477721232</v>
      </c>
    </row>
    <row r="435" spans="1:5">
      <c r="A435" s="1" t="s">
        <v>408</v>
      </c>
      <c r="B435" s="1" t="s">
        <v>409</v>
      </c>
      <c r="C435" s="1" t="s">
        <v>326</v>
      </c>
      <c r="D435" s="1" t="s">
        <v>327</v>
      </c>
      <c r="E435" s="4">
        <v>40204901801</v>
      </c>
    </row>
    <row r="436" spans="1:5">
      <c r="A436" s="1" t="s">
        <v>408</v>
      </c>
      <c r="B436" s="1" t="s">
        <v>409</v>
      </c>
      <c r="C436" s="1" t="s">
        <v>328</v>
      </c>
      <c r="D436" s="1" t="s">
        <v>329</v>
      </c>
      <c r="E436" s="4">
        <v>116272819431</v>
      </c>
    </row>
    <row r="437" spans="1:5">
      <c r="A437" s="1" t="s">
        <v>408</v>
      </c>
      <c r="B437" s="1" t="s">
        <v>409</v>
      </c>
      <c r="C437" s="1" t="s">
        <v>330</v>
      </c>
      <c r="D437" s="1" t="s">
        <v>331</v>
      </c>
      <c r="E437" s="4">
        <v>107391537614</v>
      </c>
    </row>
    <row r="438" spans="1:5">
      <c r="A438" s="1" t="s">
        <v>408</v>
      </c>
      <c r="B438" s="1" t="s">
        <v>409</v>
      </c>
      <c r="C438" s="1" t="s">
        <v>332</v>
      </c>
      <c r="D438" s="1" t="s">
        <v>333</v>
      </c>
      <c r="E438" s="4">
        <v>3818430095</v>
      </c>
    </row>
    <row r="439" spans="1:5">
      <c r="A439" s="1" t="s">
        <v>408</v>
      </c>
      <c r="B439" s="1" t="s">
        <v>409</v>
      </c>
      <c r="C439" s="1" t="s">
        <v>334</v>
      </c>
      <c r="D439" s="1" t="s">
        <v>335</v>
      </c>
      <c r="E439" s="4">
        <v>1010554541</v>
      </c>
    </row>
    <row r="440" spans="1:5">
      <c r="A440" s="1" t="s">
        <v>408</v>
      </c>
      <c r="B440" s="1" t="s">
        <v>409</v>
      </c>
      <c r="C440" s="1" t="s">
        <v>336</v>
      </c>
      <c r="D440" s="1" t="s">
        <v>337</v>
      </c>
      <c r="E440" s="4">
        <v>1706703641</v>
      </c>
    </row>
    <row r="441" spans="1:5">
      <c r="A441" s="1" t="s">
        <v>408</v>
      </c>
      <c r="B441" s="1" t="s">
        <v>409</v>
      </c>
      <c r="C441" s="1" t="s">
        <v>338</v>
      </c>
      <c r="D441" s="1" t="s">
        <v>339</v>
      </c>
      <c r="E441" s="4">
        <v>4366702622</v>
      </c>
    </row>
    <row r="442" spans="1:5">
      <c r="A442" s="1" t="s">
        <v>408</v>
      </c>
      <c r="B442" s="1" t="s">
        <v>409</v>
      </c>
      <c r="C442" s="1" t="s">
        <v>340</v>
      </c>
      <c r="D442" s="1" t="s">
        <v>341</v>
      </c>
      <c r="E442" s="4">
        <v>215006713</v>
      </c>
    </row>
    <row r="443" spans="1:5">
      <c r="A443" s="1" t="s">
        <v>408</v>
      </c>
      <c r="B443" s="1" t="s">
        <v>409</v>
      </c>
      <c r="C443" s="1" t="s">
        <v>342</v>
      </c>
      <c r="D443" s="1" t="s">
        <v>343</v>
      </c>
      <c r="E443" s="4">
        <v>1267243576</v>
      </c>
    </row>
    <row r="444" spans="1:5">
      <c r="A444" s="1" t="s">
        <v>408</v>
      </c>
      <c r="B444" s="1" t="s">
        <v>409</v>
      </c>
      <c r="C444" s="1" t="s">
        <v>344</v>
      </c>
      <c r="D444" s="1" t="s">
        <v>345</v>
      </c>
      <c r="E444" s="4">
        <v>-1052236863</v>
      </c>
    </row>
    <row r="445" spans="1:5">
      <c r="A445" s="1" t="s">
        <v>408</v>
      </c>
      <c r="B445" s="1" t="s">
        <v>409</v>
      </c>
      <c r="C445" s="1" t="s">
        <v>346</v>
      </c>
      <c r="D445" s="1" t="s">
        <v>347</v>
      </c>
      <c r="E445" s="4">
        <v>-477778880</v>
      </c>
    </row>
    <row r="446" spans="1:5">
      <c r="A446" s="1" t="s">
        <v>408</v>
      </c>
      <c r="B446" s="1" t="s">
        <v>409</v>
      </c>
      <c r="C446" s="1" t="s">
        <v>348</v>
      </c>
      <c r="D446" s="1" t="s">
        <v>349</v>
      </c>
      <c r="E446" s="4">
        <v>2836686879</v>
      </c>
    </row>
    <row r="447" spans="1:5">
      <c r="A447" s="1" t="s">
        <v>408</v>
      </c>
      <c r="B447" s="1" t="s">
        <v>409</v>
      </c>
      <c r="C447" s="1" t="s">
        <v>350</v>
      </c>
      <c r="D447" s="1" t="s">
        <v>351</v>
      </c>
      <c r="E447" s="4">
        <v>895412027</v>
      </c>
    </row>
    <row r="448" spans="1:5">
      <c r="A448" s="1" t="s">
        <v>408</v>
      </c>
      <c r="B448" s="1" t="s">
        <v>409</v>
      </c>
      <c r="C448" s="1" t="s">
        <v>352</v>
      </c>
      <c r="D448" s="1" t="s">
        <v>353</v>
      </c>
      <c r="E448" s="4">
        <v>1941274852</v>
      </c>
    </row>
    <row r="449" spans="1:5">
      <c r="A449" s="1" t="s">
        <v>408</v>
      </c>
      <c r="B449" s="1" t="s">
        <v>409</v>
      </c>
      <c r="C449" s="1" t="s">
        <v>354</v>
      </c>
      <c r="D449" s="1" t="s">
        <v>355</v>
      </c>
      <c r="E449" s="4">
        <v>-14726780</v>
      </c>
    </row>
    <row r="450" spans="1:5">
      <c r="A450" s="1" t="s">
        <v>410</v>
      </c>
      <c r="B450" s="1" t="s">
        <v>411</v>
      </c>
      <c r="C450" s="1" t="s">
        <v>324</v>
      </c>
      <c r="D450" s="1" t="s">
        <v>325</v>
      </c>
      <c r="E450" s="4">
        <v>37420353002</v>
      </c>
    </row>
    <row r="451" spans="1:5">
      <c r="A451" s="1" t="s">
        <v>410</v>
      </c>
      <c r="B451" s="1" t="s">
        <v>411</v>
      </c>
      <c r="C451" s="1" t="s">
        <v>326</v>
      </c>
      <c r="D451" s="1" t="s">
        <v>327</v>
      </c>
      <c r="E451" s="4">
        <v>9011697424</v>
      </c>
    </row>
    <row r="452" spans="1:5">
      <c r="A452" s="1" t="s">
        <v>410</v>
      </c>
      <c r="B452" s="1" t="s">
        <v>411</v>
      </c>
      <c r="C452" s="1" t="s">
        <v>328</v>
      </c>
      <c r="D452" s="1" t="s">
        <v>329</v>
      </c>
      <c r="E452" s="4">
        <v>28408655578</v>
      </c>
    </row>
    <row r="453" spans="1:5">
      <c r="A453" s="1" t="s">
        <v>410</v>
      </c>
      <c r="B453" s="1" t="s">
        <v>411</v>
      </c>
      <c r="C453" s="1" t="s">
        <v>330</v>
      </c>
      <c r="D453" s="1" t="s">
        <v>331</v>
      </c>
      <c r="E453" s="4">
        <v>26444379512</v>
      </c>
    </row>
    <row r="454" spans="1:5">
      <c r="A454" s="1" t="s">
        <v>410</v>
      </c>
      <c r="B454" s="1" t="s">
        <v>411</v>
      </c>
      <c r="C454" s="1" t="s">
        <v>332</v>
      </c>
      <c r="D454" s="1" t="s">
        <v>333</v>
      </c>
      <c r="E454" s="4">
        <v>335376472</v>
      </c>
    </row>
    <row r="455" spans="1:5">
      <c r="A455" s="1" t="s">
        <v>410</v>
      </c>
      <c r="B455" s="1" t="s">
        <v>411</v>
      </c>
      <c r="C455" s="1" t="s">
        <v>334</v>
      </c>
      <c r="D455" s="1" t="s">
        <v>335</v>
      </c>
      <c r="E455" s="4">
        <v>3418369060</v>
      </c>
    </row>
    <row r="456" spans="1:5">
      <c r="A456" s="1" t="s">
        <v>410</v>
      </c>
      <c r="B456" s="1" t="s">
        <v>411</v>
      </c>
      <c r="C456" s="1" t="s">
        <v>336</v>
      </c>
      <c r="D456" s="1" t="s">
        <v>337</v>
      </c>
      <c r="E456" s="4">
        <v>278165858</v>
      </c>
    </row>
    <row r="457" spans="1:5">
      <c r="A457" s="1" t="s">
        <v>410</v>
      </c>
      <c r="B457" s="1" t="s">
        <v>411</v>
      </c>
      <c r="C457" s="1" t="s">
        <v>338</v>
      </c>
      <c r="D457" s="1" t="s">
        <v>339</v>
      </c>
      <c r="E457" s="4">
        <v>4769102796</v>
      </c>
    </row>
    <row r="458" spans="1:5">
      <c r="A458" s="1" t="s">
        <v>410</v>
      </c>
      <c r="B458" s="1" t="s">
        <v>411</v>
      </c>
      <c r="C458" s="1" t="s">
        <v>340</v>
      </c>
      <c r="D458" s="1" t="s">
        <v>341</v>
      </c>
      <c r="E458" s="4">
        <v>30194387</v>
      </c>
    </row>
    <row r="459" spans="1:5">
      <c r="A459" s="1" t="s">
        <v>410</v>
      </c>
      <c r="B459" s="1" t="s">
        <v>411</v>
      </c>
      <c r="C459" s="1" t="s">
        <v>342</v>
      </c>
      <c r="D459" s="1" t="s">
        <v>343</v>
      </c>
      <c r="E459" s="4">
        <v>258477579</v>
      </c>
    </row>
    <row r="460" spans="1:5">
      <c r="A460" s="1" t="s">
        <v>410</v>
      </c>
      <c r="B460" s="1" t="s">
        <v>411</v>
      </c>
      <c r="C460" s="1" t="s">
        <v>344</v>
      </c>
      <c r="D460" s="1" t="s">
        <v>345</v>
      </c>
      <c r="E460" s="4">
        <v>-228283192</v>
      </c>
    </row>
    <row r="461" spans="1:5">
      <c r="A461" s="1" t="s">
        <v>410</v>
      </c>
      <c r="B461" s="1" t="s">
        <v>411</v>
      </c>
      <c r="C461" s="1" t="s">
        <v>346</v>
      </c>
      <c r="D461" s="1" t="s">
        <v>347</v>
      </c>
      <c r="E461" s="4">
        <v>-49538003</v>
      </c>
    </row>
    <row r="462" spans="1:5">
      <c r="A462" s="1" t="s">
        <v>410</v>
      </c>
      <c r="B462" s="1" t="s">
        <v>411</v>
      </c>
      <c r="C462" s="1" t="s">
        <v>348</v>
      </c>
      <c r="D462" s="1" t="s">
        <v>349</v>
      </c>
      <c r="E462" s="4">
        <v>4491281601</v>
      </c>
    </row>
    <row r="463" spans="1:5">
      <c r="A463" s="1" t="s">
        <v>410</v>
      </c>
      <c r="B463" s="1" t="s">
        <v>411</v>
      </c>
      <c r="C463" s="1" t="s">
        <v>350</v>
      </c>
      <c r="D463" s="1" t="s">
        <v>351</v>
      </c>
      <c r="E463" s="4">
        <v>1530574099</v>
      </c>
    </row>
    <row r="464" spans="1:5">
      <c r="A464" s="1" t="s">
        <v>410</v>
      </c>
      <c r="B464" s="1" t="s">
        <v>411</v>
      </c>
      <c r="C464" s="1" t="s">
        <v>352</v>
      </c>
      <c r="D464" s="1" t="s">
        <v>353</v>
      </c>
      <c r="E464" s="4">
        <v>2960707502</v>
      </c>
    </row>
    <row r="465" spans="1:5">
      <c r="A465" s="1" t="s">
        <v>410</v>
      </c>
      <c r="B465" s="1" t="s">
        <v>411</v>
      </c>
      <c r="C465" s="1" t="s">
        <v>354</v>
      </c>
      <c r="D465" s="1" t="s">
        <v>355</v>
      </c>
      <c r="E465" s="4">
        <v>-19406751</v>
      </c>
    </row>
    <row r="466" spans="1:5">
      <c r="A466" s="1" t="s">
        <v>412</v>
      </c>
      <c r="B466" s="1" t="s">
        <v>413</v>
      </c>
      <c r="C466" s="1" t="s">
        <v>324</v>
      </c>
      <c r="D466" s="1" t="s">
        <v>325</v>
      </c>
      <c r="E466" s="4">
        <v>76642102022</v>
      </c>
    </row>
    <row r="467" spans="1:5">
      <c r="A467" s="1" t="s">
        <v>412</v>
      </c>
      <c r="B467" s="1" t="s">
        <v>413</v>
      </c>
      <c r="C467" s="1" t="s">
        <v>326</v>
      </c>
      <c r="D467" s="1" t="s">
        <v>327</v>
      </c>
      <c r="E467" s="4">
        <v>18750395386</v>
      </c>
    </row>
    <row r="468" spans="1:5">
      <c r="A468" s="1" t="s">
        <v>412</v>
      </c>
      <c r="B468" s="1" t="s">
        <v>413</v>
      </c>
      <c r="C468" s="1" t="s">
        <v>328</v>
      </c>
      <c r="D468" s="1" t="s">
        <v>329</v>
      </c>
      <c r="E468" s="4">
        <v>57891706636</v>
      </c>
    </row>
    <row r="469" spans="1:5">
      <c r="A469" s="1" t="s">
        <v>412</v>
      </c>
      <c r="B469" s="1" t="s">
        <v>413</v>
      </c>
      <c r="C469" s="1" t="s">
        <v>330</v>
      </c>
      <c r="D469" s="1" t="s">
        <v>331</v>
      </c>
      <c r="E469" s="4">
        <v>53904037973</v>
      </c>
    </row>
    <row r="470" spans="1:5">
      <c r="A470" s="1" t="s">
        <v>412</v>
      </c>
      <c r="B470" s="1" t="s">
        <v>413</v>
      </c>
      <c r="C470" s="1" t="s">
        <v>332</v>
      </c>
      <c r="D470" s="1" t="s">
        <v>333</v>
      </c>
      <c r="E470" s="4">
        <v>585743474</v>
      </c>
    </row>
    <row r="471" spans="1:5">
      <c r="A471" s="1" t="s">
        <v>412</v>
      </c>
      <c r="B471" s="1" t="s">
        <v>413</v>
      </c>
      <c r="C471" s="1" t="s">
        <v>334</v>
      </c>
      <c r="D471" s="1" t="s">
        <v>335</v>
      </c>
      <c r="E471" s="4">
        <v>6390248444</v>
      </c>
    </row>
    <row r="472" spans="1:5">
      <c r="A472" s="1" t="s">
        <v>412</v>
      </c>
      <c r="B472" s="1" t="s">
        <v>413</v>
      </c>
      <c r="C472" s="1" t="s">
        <v>336</v>
      </c>
      <c r="D472" s="1" t="s">
        <v>337</v>
      </c>
      <c r="E472" s="4">
        <v>1583889657</v>
      </c>
    </row>
    <row r="473" spans="1:5">
      <c r="A473" s="1" t="s">
        <v>412</v>
      </c>
      <c r="B473" s="1" t="s">
        <v>413</v>
      </c>
      <c r="C473" s="1" t="s">
        <v>338</v>
      </c>
      <c r="D473" s="1" t="s">
        <v>339</v>
      </c>
      <c r="E473" s="4">
        <v>8208283976</v>
      </c>
    </row>
    <row r="474" spans="1:5">
      <c r="A474" s="1" t="s">
        <v>412</v>
      </c>
      <c r="B474" s="1" t="s">
        <v>413</v>
      </c>
      <c r="C474" s="1" t="s">
        <v>340</v>
      </c>
      <c r="D474" s="1" t="s">
        <v>341</v>
      </c>
      <c r="E474" s="4">
        <v>160765759</v>
      </c>
    </row>
    <row r="475" spans="1:5">
      <c r="A475" s="1" t="s">
        <v>412</v>
      </c>
      <c r="B475" s="1" t="s">
        <v>413</v>
      </c>
      <c r="C475" s="1" t="s">
        <v>342</v>
      </c>
      <c r="D475" s="1" t="s">
        <v>343</v>
      </c>
      <c r="E475" s="4">
        <v>615443620</v>
      </c>
    </row>
    <row r="476" spans="1:5">
      <c r="A476" s="1" t="s">
        <v>412</v>
      </c>
      <c r="B476" s="1" t="s">
        <v>413</v>
      </c>
      <c r="C476" s="1" t="s">
        <v>344</v>
      </c>
      <c r="D476" s="1" t="s">
        <v>345</v>
      </c>
      <c r="E476" s="4">
        <v>-454677861</v>
      </c>
    </row>
    <row r="477" spans="1:5">
      <c r="A477" s="1" t="s">
        <v>412</v>
      </c>
      <c r="B477" s="1" t="s">
        <v>413</v>
      </c>
      <c r="C477" s="1" t="s">
        <v>346</v>
      </c>
      <c r="D477" s="1" t="s">
        <v>347</v>
      </c>
      <c r="E477" s="4">
        <v>-36032163</v>
      </c>
    </row>
    <row r="478" spans="1:5">
      <c r="A478" s="1" t="s">
        <v>412</v>
      </c>
      <c r="B478" s="1" t="s">
        <v>413</v>
      </c>
      <c r="C478" s="1" t="s">
        <v>348</v>
      </c>
      <c r="D478" s="1" t="s">
        <v>349</v>
      </c>
      <c r="E478" s="4">
        <v>7717573952</v>
      </c>
    </row>
    <row r="479" spans="1:5">
      <c r="A479" s="1" t="s">
        <v>412</v>
      </c>
      <c r="B479" s="1" t="s">
        <v>413</v>
      </c>
      <c r="C479" s="1" t="s">
        <v>350</v>
      </c>
      <c r="D479" s="1" t="s">
        <v>351</v>
      </c>
      <c r="E479" s="4">
        <v>2339587798</v>
      </c>
    </row>
    <row r="480" spans="1:5">
      <c r="A480" s="1" t="s">
        <v>412</v>
      </c>
      <c r="B480" s="1" t="s">
        <v>413</v>
      </c>
      <c r="C480" s="1" t="s">
        <v>352</v>
      </c>
      <c r="D480" s="1" t="s">
        <v>353</v>
      </c>
      <c r="E480" s="4">
        <v>5377986154</v>
      </c>
    </row>
    <row r="481" spans="1:5">
      <c r="A481" s="1" t="s">
        <v>412</v>
      </c>
      <c r="B481" s="1" t="s">
        <v>413</v>
      </c>
      <c r="C481" s="1" t="s">
        <v>354</v>
      </c>
      <c r="D481" s="1" t="s">
        <v>355</v>
      </c>
      <c r="E481" s="4">
        <v>-26476942</v>
      </c>
    </row>
    <row r="482" spans="1:5">
      <c r="A482" s="1" t="s">
        <v>414</v>
      </c>
      <c r="B482" s="1" t="s">
        <v>415</v>
      </c>
      <c r="C482" s="1" t="s">
        <v>324</v>
      </c>
      <c r="D482" s="1" t="s">
        <v>325</v>
      </c>
      <c r="E482" s="4">
        <v>116921728922</v>
      </c>
    </row>
    <row r="483" spans="1:5">
      <c r="A483" s="1" t="s">
        <v>414</v>
      </c>
      <c r="B483" s="1" t="s">
        <v>415</v>
      </c>
      <c r="C483" s="1" t="s">
        <v>326</v>
      </c>
      <c r="D483" s="1" t="s">
        <v>327</v>
      </c>
      <c r="E483" s="4">
        <v>28983876459</v>
      </c>
    </row>
    <row r="484" spans="1:5">
      <c r="A484" s="1" t="s">
        <v>414</v>
      </c>
      <c r="B484" s="1" t="s">
        <v>415</v>
      </c>
      <c r="C484" s="1" t="s">
        <v>328</v>
      </c>
      <c r="D484" s="1" t="s">
        <v>329</v>
      </c>
      <c r="E484" s="4">
        <v>87937852463</v>
      </c>
    </row>
    <row r="485" spans="1:5">
      <c r="A485" s="1" t="s">
        <v>414</v>
      </c>
      <c r="B485" s="1" t="s">
        <v>415</v>
      </c>
      <c r="C485" s="1" t="s">
        <v>330</v>
      </c>
      <c r="D485" s="1" t="s">
        <v>331</v>
      </c>
      <c r="E485" s="4">
        <v>81723040180</v>
      </c>
    </row>
    <row r="486" spans="1:5">
      <c r="A486" s="1" t="s">
        <v>414</v>
      </c>
      <c r="B486" s="1" t="s">
        <v>415</v>
      </c>
      <c r="C486" s="1" t="s">
        <v>332</v>
      </c>
      <c r="D486" s="1" t="s">
        <v>333</v>
      </c>
      <c r="E486" s="4">
        <v>1078205271</v>
      </c>
    </row>
    <row r="487" spans="1:5">
      <c r="A487" s="1" t="s">
        <v>414</v>
      </c>
      <c r="B487" s="1" t="s">
        <v>415</v>
      </c>
      <c r="C487" s="1" t="s">
        <v>334</v>
      </c>
      <c r="D487" s="1" t="s">
        <v>335</v>
      </c>
      <c r="E487" s="4">
        <v>11293589511</v>
      </c>
    </row>
    <row r="488" spans="1:5">
      <c r="A488" s="1" t="s">
        <v>414</v>
      </c>
      <c r="B488" s="1" t="s">
        <v>415</v>
      </c>
      <c r="C488" s="1" t="s">
        <v>336</v>
      </c>
      <c r="D488" s="1" t="s">
        <v>337</v>
      </c>
      <c r="E488" s="4">
        <v>1923846469</v>
      </c>
    </row>
    <row r="489" spans="1:5">
      <c r="A489" s="1" t="s">
        <v>414</v>
      </c>
      <c r="B489" s="1" t="s">
        <v>415</v>
      </c>
      <c r="C489" s="1" t="s">
        <v>338</v>
      </c>
      <c r="D489" s="1" t="s">
        <v>339</v>
      </c>
      <c r="E489" s="4">
        <v>14506350054</v>
      </c>
    </row>
    <row r="490" spans="1:5">
      <c r="A490" s="1" t="s">
        <v>414</v>
      </c>
      <c r="B490" s="1" t="s">
        <v>415</v>
      </c>
      <c r="C490" s="1" t="s">
        <v>340</v>
      </c>
      <c r="D490" s="1" t="s">
        <v>341</v>
      </c>
      <c r="E490" s="4">
        <v>421731307</v>
      </c>
    </row>
    <row r="491" spans="1:5">
      <c r="A491" s="1" t="s">
        <v>414</v>
      </c>
      <c r="B491" s="1" t="s">
        <v>415</v>
      </c>
      <c r="C491" s="1" t="s">
        <v>342</v>
      </c>
      <c r="D491" s="1" t="s">
        <v>343</v>
      </c>
      <c r="E491" s="4">
        <v>856196314</v>
      </c>
    </row>
    <row r="492" spans="1:5">
      <c r="A492" s="1" t="s">
        <v>414</v>
      </c>
      <c r="B492" s="1" t="s">
        <v>415</v>
      </c>
      <c r="C492" s="1" t="s">
        <v>344</v>
      </c>
      <c r="D492" s="1" t="s">
        <v>345</v>
      </c>
      <c r="E492" s="4">
        <v>-434465007</v>
      </c>
    </row>
    <row r="493" spans="1:5">
      <c r="A493" s="1" t="s">
        <v>414</v>
      </c>
      <c r="B493" s="1" t="s">
        <v>415</v>
      </c>
      <c r="C493" s="1" t="s">
        <v>346</v>
      </c>
      <c r="D493" s="1" t="s">
        <v>347</v>
      </c>
      <c r="E493" s="4">
        <v>-123895098</v>
      </c>
    </row>
    <row r="494" spans="1:5">
      <c r="A494" s="1" t="s">
        <v>414</v>
      </c>
      <c r="B494" s="1" t="s">
        <v>415</v>
      </c>
      <c r="C494" s="1" t="s">
        <v>348</v>
      </c>
      <c r="D494" s="1" t="s">
        <v>349</v>
      </c>
      <c r="E494" s="4">
        <v>13947989949</v>
      </c>
    </row>
    <row r="495" spans="1:5">
      <c r="A495" s="1" t="s">
        <v>414</v>
      </c>
      <c r="B495" s="1" t="s">
        <v>415</v>
      </c>
      <c r="C495" s="1" t="s">
        <v>350</v>
      </c>
      <c r="D495" s="1" t="s">
        <v>351</v>
      </c>
      <c r="E495" s="4">
        <v>4658268720</v>
      </c>
    </row>
    <row r="496" spans="1:5">
      <c r="A496" s="1" t="s">
        <v>414</v>
      </c>
      <c r="B496" s="1" t="s">
        <v>415</v>
      </c>
      <c r="C496" s="1" t="s">
        <v>352</v>
      </c>
      <c r="D496" s="1" t="s">
        <v>353</v>
      </c>
      <c r="E496" s="4">
        <v>9289721229</v>
      </c>
    </row>
    <row r="497" spans="1:5">
      <c r="A497" s="1" t="s">
        <v>414</v>
      </c>
      <c r="B497" s="1" t="s">
        <v>415</v>
      </c>
      <c r="C497" s="1" t="s">
        <v>354</v>
      </c>
      <c r="D497" s="1" t="s">
        <v>355</v>
      </c>
      <c r="E497" s="4">
        <v>168865169</v>
      </c>
    </row>
    <row r="498" spans="1:5">
      <c r="A498" s="1" t="s">
        <v>416</v>
      </c>
      <c r="B498" s="1" t="s">
        <v>417</v>
      </c>
      <c r="C498" s="1" t="s">
        <v>324</v>
      </c>
      <c r="D498" s="1" t="s">
        <v>325</v>
      </c>
      <c r="E498" s="4">
        <v>134760154091</v>
      </c>
    </row>
    <row r="499" spans="1:5">
      <c r="A499" s="1" t="s">
        <v>416</v>
      </c>
      <c r="B499" s="1" t="s">
        <v>417</v>
      </c>
      <c r="C499" s="1" t="s">
        <v>326</v>
      </c>
      <c r="D499" s="1" t="s">
        <v>327</v>
      </c>
      <c r="E499" s="4">
        <v>34728972982</v>
      </c>
    </row>
    <row r="500" spans="1:5">
      <c r="A500" s="1" t="s">
        <v>416</v>
      </c>
      <c r="B500" s="1" t="s">
        <v>417</v>
      </c>
      <c r="C500" s="1" t="s">
        <v>328</v>
      </c>
      <c r="D500" s="1" t="s">
        <v>329</v>
      </c>
      <c r="E500" s="4">
        <v>100031181109</v>
      </c>
    </row>
    <row r="501" spans="1:5">
      <c r="A501" s="1" t="s">
        <v>416</v>
      </c>
      <c r="B501" s="1" t="s">
        <v>417</v>
      </c>
      <c r="C501" s="1" t="s">
        <v>330</v>
      </c>
      <c r="D501" s="1" t="s">
        <v>331</v>
      </c>
      <c r="E501" s="4">
        <v>103903361706</v>
      </c>
    </row>
    <row r="502" spans="1:5">
      <c r="A502" s="1" t="s">
        <v>416</v>
      </c>
      <c r="B502" s="1" t="s">
        <v>417</v>
      </c>
      <c r="C502" s="1" t="s">
        <v>332</v>
      </c>
      <c r="D502" s="1" t="s">
        <v>333</v>
      </c>
      <c r="E502" s="4">
        <v>6673774370</v>
      </c>
    </row>
    <row r="503" spans="1:5">
      <c r="A503" s="1" t="s">
        <v>416</v>
      </c>
      <c r="B503" s="1" t="s">
        <v>417</v>
      </c>
      <c r="C503" s="1" t="s">
        <v>334</v>
      </c>
      <c r="D503" s="1" t="s">
        <v>335</v>
      </c>
      <c r="E503" s="4">
        <v>4958607109</v>
      </c>
    </row>
    <row r="504" spans="1:5">
      <c r="A504" s="1" t="s">
        <v>416</v>
      </c>
      <c r="B504" s="1" t="s">
        <v>417</v>
      </c>
      <c r="C504" s="1" t="s">
        <v>336</v>
      </c>
      <c r="D504" s="1" t="s">
        <v>337</v>
      </c>
      <c r="E504" s="4">
        <v>1748633507</v>
      </c>
    </row>
    <row r="505" spans="1:5">
      <c r="A505" s="1" t="s">
        <v>416</v>
      </c>
      <c r="B505" s="1" t="s">
        <v>417</v>
      </c>
      <c r="C505" s="1" t="s">
        <v>338</v>
      </c>
      <c r="D505" s="1" t="s">
        <v>339</v>
      </c>
      <c r="E505" s="4">
        <v>-7335981365</v>
      </c>
    </row>
    <row r="506" spans="1:5">
      <c r="A506" s="1" t="s">
        <v>416</v>
      </c>
      <c r="B506" s="1" t="s">
        <v>417</v>
      </c>
      <c r="C506" s="1" t="s">
        <v>340</v>
      </c>
      <c r="D506" s="1" t="s">
        <v>341</v>
      </c>
      <c r="E506" s="4">
        <v>162795375</v>
      </c>
    </row>
    <row r="507" spans="1:5">
      <c r="A507" s="1" t="s">
        <v>416</v>
      </c>
      <c r="B507" s="1" t="s">
        <v>417</v>
      </c>
      <c r="C507" s="1" t="s">
        <v>342</v>
      </c>
      <c r="D507" s="1" t="s">
        <v>343</v>
      </c>
      <c r="E507" s="4">
        <v>1069034782</v>
      </c>
    </row>
    <row r="508" spans="1:5">
      <c r="A508" s="1" t="s">
        <v>416</v>
      </c>
      <c r="B508" s="1" t="s">
        <v>417</v>
      </c>
      <c r="C508" s="1" t="s">
        <v>344</v>
      </c>
      <c r="D508" s="1" t="s">
        <v>345</v>
      </c>
      <c r="E508" s="4">
        <v>-906239407</v>
      </c>
    </row>
    <row r="509" spans="1:5">
      <c r="A509" s="1" t="s">
        <v>416</v>
      </c>
      <c r="B509" s="1" t="s">
        <v>417</v>
      </c>
      <c r="C509" s="1" t="s">
        <v>346</v>
      </c>
      <c r="D509" s="1" t="s">
        <v>347</v>
      </c>
      <c r="E509" s="4">
        <v>-877209672</v>
      </c>
    </row>
    <row r="510" spans="1:5">
      <c r="A510" s="1" t="s">
        <v>416</v>
      </c>
      <c r="B510" s="1" t="s">
        <v>417</v>
      </c>
      <c r="C510" s="1" t="s">
        <v>348</v>
      </c>
      <c r="D510" s="1" t="s">
        <v>349</v>
      </c>
      <c r="E510" s="4">
        <v>-9119430444</v>
      </c>
    </row>
    <row r="511" spans="1:5">
      <c r="A511" s="1" t="s">
        <v>416</v>
      </c>
      <c r="B511" s="1" t="s">
        <v>417</v>
      </c>
      <c r="C511" s="1" t="s">
        <v>350</v>
      </c>
      <c r="D511" s="1" t="s">
        <v>351</v>
      </c>
      <c r="E511" s="4">
        <v>-3700307243</v>
      </c>
    </row>
    <row r="512" spans="1:5">
      <c r="A512" s="1" t="s">
        <v>416</v>
      </c>
      <c r="B512" s="1" t="s">
        <v>417</v>
      </c>
      <c r="C512" s="1" t="s">
        <v>352</v>
      </c>
      <c r="D512" s="1" t="s">
        <v>353</v>
      </c>
      <c r="E512" s="4">
        <v>-5419123201</v>
      </c>
    </row>
    <row r="513" spans="1:5">
      <c r="A513" s="1" t="s">
        <v>416</v>
      </c>
      <c r="B513" s="1" t="s">
        <v>417</v>
      </c>
      <c r="C513" s="1" t="s">
        <v>354</v>
      </c>
      <c r="D513" s="1" t="s">
        <v>355</v>
      </c>
      <c r="E513" s="4">
        <v>37283362</v>
      </c>
    </row>
    <row r="514" spans="1:5">
      <c r="A514" s="1" t="s">
        <v>418</v>
      </c>
      <c r="B514" s="1" t="s">
        <v>419</v>
      </c>
      <c r="C514" s="1" t="s">
        <v>324</v>
      </c>
      <c r="D514" s="1" t="s">
        <v>325</v>
      </c>
      <c r="E514" s="4">
        <v>43816053954</v>
      </c>
    </row>
    <row r="515" spans="1:5">
      <c r="A515" s="1" t="s">
        <v>418</v>
      </c>
      <c r="B515" s="1" t="s">
        <v>419</v>
      </c>
      <c r="C515" s="1" t="s">
        <v>326</v>
      </c>
      <c r="D515" s="1" t="s">
        <v>327</v>
      </c>
      <c r="E515" s="4">
        <v>10927474725</v>
      </c>
    </row>
    <row r="516" spans="1:5">
      <c r="A516" s="1" t="s">
        <v>418</v>
      </c>
      <c r="B516" s="1" t="s">
        <v>419</v>
      </c>
      <c r="C516" s="1" t="s">
        <v>328</v>
      </c>
      <c r="D516" s="1" t="s">
        <v>329</v>
      </c>
      <c r="E516" s="4">
        <v>32888579229</v>
      </c>
    </row>
    <row r="517" spans="1:5">
      <c r="A517" s="1" t="s">
        <v>418</v>
      </c>
      <c r="B517" s="1" t="s">
        <v>419</v>
      </c>
      <c r="C517" s="1" t="s">
        <v>330</v>
      </c>
      <c r="D517" s="1" t="s">
        <v>331</v>
      </c>
      <c r="E517" s="4">
        <v>30042415755</v>
      </c>
    </row>
    <row r="518" spans="1:5">
      <c r="A518" s="1" t="s">
        <v>418</v>
      </c>
      <c r="B518" s="1" t="s">
        <v>419</v>
      </c>
      <c r="C518" s="1" t="s">
        <v>332</v>
      </c>
      <c r="D518" s="1" t="s">
        <v>333</v>
      </c>
      <c r="E518" s="4">
        <v>172808205</v>
      </c>
    </row>
    <row r="519" spans="1:5">
      <c r="A519" s="1" t="s">
        <v>418</v>
      </c>
      <c r="B519" s="1" t="s">
        <v>419</v>
      </c>
      <c r="C519" s="1" t="s">
        <v>334</v>
      </c>
      <c r="D519" s="1" t="s">
        <v>335</v>
      </c>
      <c r="E519" s="4">
        <v>2686693057</v>
      </c>
    </row>
    <row r="520" spans="1:5">
      <c r="A520" s="1" t="s">
        <v>418</v>
      </c>
      <c r="B520" s="1" t="s">
        <v>419</v>
      </c>
      <c r="C520" s="1" t="s">
        <v>336</v>
      </c>
      <c r="D520" s="1" t="s">
        <v>337</v>
      </c>
      <c r="E520" s="4">
        <v>669400155</v>
      </c>
    </row>
    <row r="521" spans="1:5">
      <c r="A521" s="1" t="s">
        <v>418</v>
      </c>
      <c r="B521" s="1" t="s">
        <v>419</v>
      </c>
      <c r="C521" s="1" t="s">
        <v>338</v>
      </c>
      <c r="D521" s="1" t="s">
        <v>339</v>
      </c>
      <c r="E521" s="4">
        <v>4690648171</v>
      </c>
    </row>
    <row r="522" spans="1:5">
      <c r="A522" s="1" t="s">
        <v>418</v>
      </c>
      <c r="B522" s="1" t="s">
        <v>419</v>
      </c>
      <c r="C522" s="1" t="s">
        <v>340</v>
      </c>
      <c r="D522" s="1" t="s">
        <v>341</v>
      </c>
      <c r="E522" s="4">
        <v>949669211</v>
      </c>
    </row>
    <row r="523" spans="1:5">
      <c r="A523" s="1" t="s">
        <v>418</v>
      </c>
      <c r="B523" s="1" t="s">
        <v>419</v>
      </c>
      <c r="C523" s="1" t="s">
        <v>342</v>
      </c>
      <c r="D523" s="1" t="s">
        <v>343</v>
      </c>
      <c r="E523" s="4">
        <v>266269218</v>
      </c>
    </row>
    <row r="524" spans="1:5">
      <c r="A524" s="1" t="s">
        <v>418</v>
      </c>
      <c r="B524" s="1" t="s">
        <v>419</v>
      </c>
      <c r="C524" s="1" t="s">
        <v>344</v>
      </c>
      <c r="D524" s="1" t="s">
        <v>345</v>
      </c>
      <c r="E524" s="4">
        <v>683399993</v>
      </c>
    </row>
    <row r="525" spans="1:5">
      <c r="A525" s="1" t="s">
        <v>418</v>
      </c>
      <c r="B525" s="1" t="s">
        <v>419</v>
      </c>
      <c r="C525" s="1" t="s">
        <v>346</v>
      </c>
      <c r="D525" s="1" t="s">
        <v>347</v>
      </c>
      <c r="E525" s="4">
        <v>-22409818</v>
      </c>
    </row>
    <row r="526" spans="1:5">
      <c r="A526" s="1" t="s">
        <v>418</v>
      </c>
      <c r="B526" s="1" t="s">
        <v>419</v>
      </c>
      <c r="C526" s="1" t="s">
        <v>348</v>
      </c>
      <c r="D526" s="1" t="s">
        <v>349</v>
      </c>
      <c r="E526" s="4">
        <v>5351638346</v>
      </c>
    </row>
    <row r="527" spans="1:5">
      <c r="A527" s="1" t="s">
        <v>418</v>
      </c>
      <c r="B527" s="1" t="s">
        <v>419</v>
      </c>
      <c r="C527" s="1" t="s">
        <v>350</v>
      </c>
      <c r="D527" s="1" t="s">
        <v>351</v>
      </c>
      <c r="E527" s="4">
        <v>1563607899</v>
      </c>
    </row>
    <row r="528" spans="1:5">
      <c r="A528" s="1" t="s">
        <v>418</v>
      </c>
      <c r="B528" s="1" t="s">
        <v>419</v>
      </c>
      <c r="C528" s="1" t="s">
        <v>352</v>
      </c>
      <c r="D528" s="1" t="s">
        <v>353</v>
      </c>
      <c r="E528" s="4">
        <v>3788030447</v>
      </c>
    </row>
    <row r="529" spans="1:5">
      <c r="A529" s="1" t="s">
        <v>418</v>
      </c>
      <c r="B529" s="1" t="s">
        <v>419</v>
      </c>
      <c r="C529" s="1" t="s">
        <v>354</v>
      </c>
      <c r="D529" s="1" t="s">
        <v>355</v>
      </c>
      <c r="E529" s="4">
        <v>165976894</v>
      </c>
    </row>
    <row r="530" spans="1:5">
      <c r="A530" s="1" t="s">
        <v>420</v>
      </c>
      <c r="B530" s="1" t="s">
        <v>421</v>
      </c>
      <c r="C530" s="1" t="s">
        <v>324</v>
      </c>
      <c r="D530" s="1" t="s">
        <v>325</v>
      </c>
      <c r="E530" s="4">
        <v>91969586225</v>
      </c>
    </row>
    <row r="531" spans="1:5">
      <c r="A531" s="1" t="s">
        <v>420</v>
      </c>
      <c r="B531" s="1" t="s">
        <v>421</v>
      </c>
      <c r="C531" s="1" t="s">
        <v>326</v>
      </c>
      <c r="D531" s="1" t="s">
        <v>327</v>
      </c>
      <c r="E531" s="4">
        <v>23275061542</v>
      </c>
    </row>
    <row r="532" spans="1:5">
      <c r="A532" s="1" t="s">
        <v>420</v>
      </c>
      <c r="B532" s="1" t="s">
        <v>421</v>
      </c>
      <c r="C532" s="1" t="s">
        <v>328</v>
      </c>
      <c r="D532" s="1" t="s">
        <v>329</v>
      </c>
      <c r="E532" s="4">
        <v>68694524683</v>
      </c>
    </row>
    <row r="533" spans="1:5">
      <c r="A533" s="1" t="s">
        <v>420</v>
      </c>
      <c r="B533" s="1" t="s">
        <v>421</v>
      </c>
      <c r="C533" s="1" t="s">
        <v>330</v>
      </c>
      <c r="D533" s="1" t="s">
        <v>331</v>
      </c>
      <c r="E533" s="4">
        <v>63969984752</v>
      </c>
    </row>
    <row r="534" spans="1:5">
      <c r="A534" s="1" t="s">
        <v>420</v>
      </c>
      <c r="B534" s="1" t="s">
        <v>421</v>
      </c>
      <c r="C534" s="1" t="s">
        <v>332</v>
      </c>
      <c r="D534" s="1" t="s">
        <v>333</v>
      </c>
      <c r="E534" s="4">
        <v>260962686</v>
      </c>
    </row>
    <row r="535" spans="1:5">
      <c r="A535" s="1" t="s">
        <v>420</v>
      </c>
      <c r="B535" s="1" t="s">
        <v>421</v>
      </c>
      <c r="C535" s="1" t="s">
        <v>334</v>
      </c>
      <c r="D535" s="1" t="s">
        <v>335</v>
      </c>
      <c r="E535" s="4">
        <v>4203077784</v>
      </c>
    </row>
    <row r="536" spans="1:5">
      <c r="A536" s="1" t="s">
        <v>420</v>
      </c>
      <c r="B536" s="1" t="s">
        <v>421</v>
      </c>
      <c r="C536" s="1" t="s">
        <v>336</v>
      </c>
      <c r="D536" s="1" t="s">
        <v>337</v>
      </c>
      <c r="E536" s="4">
        <v>2187217445</v>
      </c>
    </row>
    <row r="537" spans="1:5">
      <c r="A537" s="1" t="s">
        <v>420</v>
      </c>
      <c r="B537" s="1" t="s">
        <v>421</v>
      </c>
      <c r="C537" s="1" t="s">
        <v>338</v>
      </c>
      <c r="D537" s="1" t="s">
        <v>339</v>
      </c>
      <c r="E537" s="4">
        <v>6479437584</v>
      </c>
    </row>
    <row r="538" spans="1:5">
      <c r="A538" s="1" t="s">
        <v>420</v>
      </c>
      <c r="B538" s="1" t="s">
        <v>421</v>
      </c>
      <c r="C538" s="1" t="s">
        <v>340</v>
      </c>
      <c r="D538" s="1" t="s">
        <v>341</v>
      </c>
      <c r="E538" s="4">
        <v>1484395475</v>
      </c>
    </row>
    <row r="539" spans="1:5">
      <c r="A539" s="1" t="s">
        <v>420</v>
      </c>
      <c r="B539" s="1" t="s">
        <v>421</v>
      </c>
      <c r="C539" s="1" t="s">
        <v>342</v>
      </c>
      <c r="D539" s="1" t="s">
        <v>343</v>
      </c>
      <c r="E539" s="4">
        <v>531606948</v>
      </c>
    </row>
    <row r="540" spans="1:5">
      <c r="A540" s="1" t="s">
        <v>420</v>
      </c>
      <c r="B540" s="1" t="s">
        <v>421</v>
      </c>
      <c r="C540" s="1" t="s">
        <v>344</v>
      </c>
      <c r="D540" s="1" t="s">
        <v>345</v>
      </c>
      <c r="E540" s="4">
        <v>952788527</v>
      </c>
    </row>
    <row r="541" spans="1:5">
      <c r="A541" s="1" t="s">
        <v>420</v>
      </c>
      <c r="B541" s="1" t="s">
        <v>421</v>
      </c>
      <c r="C541" s="1" t="s">
        <v>346</v>
      </c>
      <c r="D541" s="1" t="s">
        <v>347</v>
      </c>
      <c r="E541" s="4">
        <v>31983952</v>
      </c>
    </row>
    <row r="542" spans="1:5">
      <c r="A542" s="1" t="s">
        <v>420</v>
      </c>
      <c r="B542" s="1" t="s">
        <v>421</v>
      </c>
      <c r="C542" s="1" t="s">
        <v>348</v>
      </c>
      <c r="D542" s="1" t="s">
        <v>349</v>
      </c>
      <c r="E542" s="4">
        <v>7464210063</v>
      </c>
    </row>
    <row r="543" spans="1:5">
      <c r="A543" s="1" t="s">
        <v>420</v>
      </c>
      <c r="B543" s="1" t="s">
        <v>421</v>
      </c>
      <c r="C543" s="1" t="s">
        <v>350</v>
      </c>
      <c r="D543" s="1" t="s">
        <v>351</v>
      </c>
      <c r="E543" s="4">
        <v>2659721055</v>
      </c>
    </row>
    <row r="544" spans="1:5">
      <c r="A544" s="1" t="s">
        <v>420</v>
      </c>
      <c r="B544" s="1" t="s">
        <v>421</v>
      </c>
      <c r="C544" s="1" t="s">
        <v>352</v>
      </c>
      <c r="D544" s="1" t="s">
        <v>353</v>
      </c>
      <c r="E544" s="4">
        <v>4804489008</v>
      </c>
    </row>
    <row r="545" spans="1:5">
      <c r="A545" s="1" t="s">
        <v>420</v>
      </c>
      <c r="B545" s="1" t="s">
        <v>421</v>
      </c>
      <c r="C545" s="1" t="s">
        <v>354</v>
      </c>
      <c r="D545" s="1" t="s">
        <v>355</v>
      </c>
      <c r="E545" s="4">
        <v>386542507</v>
      </c>
    </row>
    <row r="546" spans="1:5">
      <c r="A546" s="1" t="s">
        <v>422</v>
      </c>
      <c r="B546" s="1" t="s">
        <v>423</v>
      </c>
      <c r="C546" s="1" t="s">
        <v>324</v>
      </c>
      <c r="D546" s="1" t="s">
        <v>325</v>
      </c>
      <c r="E546" s="4">
        <v>140866227190</v>
      </c>
    </row>
    <row r="547" spans="1:5">
      <c r="A547" s="1" t="s">
        <v>422</v>
      </c>
      <c r="B547" s="1" t="s">
        <v>423</v>
      </c>
      <c r="C547" s="1" t="s">
        <v>326</v>
      </c>
      <c r="D547" s="1" t="s">
        <v>327</v>
      </c>
      <c r="E547" s="4">
        <v>35962685361</v>
      </c>
    </row>
    <row r="548" spans="1:5">
      <c r="A548" s="1" t="s">
        <v>422</v>
      </c>
      <c r="B548" s="1" t="s">
        <v>423</v>
      </c>
      <c r="C548" s="1" t="s">
        <v>328</v>
      </c>
      <c r="D548" s="1" t="s">
        <v>329</v>
      </c>
      <c r="E548" s="4">
        <v>104903541829</v>
      </c>
    </row>
    <row r="549" spans="1:5">
      <c r="A549" s="1" t="s">
        <v>422</v>
      </c>
      <c r="B549" s="1" t="s">
        <v>423</v>
      </c>
      <c r="C549" s="1" t="s">
        <v>330</v>
      </c>
      <c r="D549" s="1" t="s">
        <v>331</v>
      </c>
      <c r="E549" s="4">
        <v>98682805077</v>
      </c>
    </row>
    <row r="550" spans="1:5">
      <c r="A550" s="1" t="s">
        <v>422</v>
      </c>
      <c r="B550" s="1" t="s">
        <v>423</v>
      </c>
      <c r="C550" s="1" t="s">
        <v>332</v>
      </c>
      <c r="D550" s="1" t="s">
        <v>333</v>
      </c>
      <c r="E550" s="4">
        <v>481446892</v>
      </c>
    </row>
    <row r="551" spans="1:5">
      <c r="A551" s="1" t="s">
        <v>422</v>
      </c>
      <c r="B551" s="1" t="s">
        <v>423</v>
      </c>
      <c r="C551" s="1" t="s">
        <v>334</v>
      </c>
      <c r="D551" s="1" t="s">
        <v>335</v>
      </c>
      <c r="E551" s="4">
        <v>4747575208</v>
      </c>
    </row>
    <row r="552" spans="1:5">
      <c r="A552" s="1" t="s">
        <v>422</v>
      </c>
      <c r="B552" s="1" t="s">
        <v>423</v>
      </c>
      <c r="C552" s="1" t="s">
        <v>336</v>
      </c>
      <c r="D552" s="1" t="s">
        <v>337</v>
      </c>
      <c r="E552" s="4">
        <v>2418095567</v>
      </c>
    </row>
    <row r="553" spans="1:5">
      <c r="A553" s="1" t="s">
        <v>422</v>
      </c>
      <c r="B553" s="1" t="s">
        <v>423</v>
      </c>
      <c r="C553" s="1" t="s">
        <v>338</v>
      </c>
      <c r="D553" s="1" t="s">
        <v>339</v>
      </c>
      <c r="E553" s="4">
        <v>8068769501</v>
      </c>
    </row>
    <row r="554" spans="1:5">
      <c r="A554" s="1" t="s">
        <v>422</v>
      </c>
      <c r="B554" s="1" t="s">
        <v>423</v>
      </c>
      <c r="C554" s="1" t="s">
        <v>340</v>
      </c>
      <c r="D554" s="1" t="s">
        <v>341</v>
      </c>
      <c r="E554" s="4">
        <v>934937512</v>
      </c>
    </row>
    <row r="555" spans="1:5">
      <c r="A555" s="1" t="s">
        <v>422</v>
      </c>
      <c r="B555" s="1" t="s">
        <v>423</v>
      </c>
      <c r="C555" s="1" t="s">
        <v>342</v>
      </c>
      <c r="D555" s="1" t="s">
        <v>343</v>
      </c>
      <c r="E555" s="4">
        <v>798687291</v>
      </c>
    </row>
    <row r="556" spans="1:5">
      <c r="A556" s="1" t="s">
        <v>422</v>
      </c>
      <c r="B556" s="1" t="s">
        <v>423</v>
      </c>
      <c r="C556" s="1" t="s">
        <v>344</v>
      </c>
      <c r="D556" s="1" t="s">
        <v>345</v>
      </c>
      <c r="E556" s="4">
        <v>136250221</v>
      </c>
    </row>
    <row r="557" spans="1:5">
      <c r="A557" s="1" t="s">
        <v>422</v>
      </c>
      <c r="B557" s="1" t="s">
        <v>423</v>
      </c>
      <c r="C557" s="1" t="s">
        <v>346</v>
      </c>
      <c r="D557" s="1" t="s">
        <v>347</v>
      </c>
      <c r="E557" s="4">
        <v>83846477</v>
      </c>
    </row>
    <row r="558" spans="1:5">
      <c r="A558" s="1" t="s">
        <v>422</v>
      </c>
      <c r="B558" s="1" t="s">
        <v>423</v>
      </c>
      <c r="C558" s="1" t="s">
        <v>348</v>
      </c>
      <c r="D558" s="1" t="s">
        <v>349</v>
      </c>
      <c r="E558" s="4">
        <v>8288866199</v>
      </c>
    </row>
    <row r="559" spans="1:5">
      <c r="A559" s="1" t="s">
        <v>422</v>
      </c>
      <c r="B559" s="1" t="s">
        <v>423</v>
      </c>
      <c r="C559" s="1" t="s">
        <v>350</v>
      </c>
      <c r="D559" s="1" t="s">
        <v>351</v>
      </c>
      <c r="E559" s="4">
        <v>3154751676</v>
      </c>
    </row>
    <row r="560" spans="1:5">
      <c r="A560" s="1" t="s">
        <v>422</v>
      </c>
      <c r="B560" s="1" t="s">
        <v>423</v>
      </c>
      <c r="C560" s="1" t="s">
        <v>352</v>
      </c>
      <c r="D560" s="1" t="s">
        <v>353</v>
      </c>
      <c r="E560" s="4">
        <v>5134114523</v>
      </c>
    </row>
    <row r="561" spans="1:5">
      <c r="A561" s="1" t="s">
        <v>422</v>
      </c>
      <c r="B561" s="1" t="s">
        <v>423</v>
      </c>
      <c r="C561" s="1" t="s">
        <v>354</v>
      </c>
      <c r="D561" s="1" t="s">
        <v>355</v>
      </c>
      <c r="E561" s="4">
        <v>528366406</v>
      </c>
    </row>
    <row r="562" spans="1:5">
      <c r="A562" s="1" t="s">
        <v>424</v>
      </c>
      <c r="B562" s="1" t="s">
        <v>425</v>
      </c>
      <c r="C562" s="1" t="s">
        <v>324</v>
      </c>
      <c r="D562" s="1" t="s">
        <v>325</v>
      </c>
      <c r="E562" s="4">
        <v>153354597344</v>
      </c>
    </row>
    <row r="563" spans="1:5">
      <c r="A563" s="1" t="s">
        <v>424</v>
      </c>
      <c r="B563" s="1" t="s">
        <v>425</v>
      </c>
      <c r="C563" s="1" t="s">
        <v>326</v>
      </c>
      <c r="D563" s="1" t="s">
        <v>327</v>
      </c>
      <c r="E563" s="4">
        <v>38180352627</v>
      </c>
    </row>
    <row r="564" spans="1:5">
      <c r="A564" s="1" t="s">
        <v>424</v>
      </c>
      <c r="B564" s="1" t="s">
        <v>425</v>
      </c>
      <c r="C564" s="1" t="s">
        <v>328</v>
      </c>
      <c r="D564" s="1" t="s">
        <v>329</v>
      </c>
      <c r="E564" s="4">
        <v>115174244717</v>
      </c>
    </row>
    <row r="565" spans="1:5">
      <c r="A565" s="1" t="s">
        <v>424</v>
      </c>
      <c r="B565" s="1" t="s">
        <v>425</v>
      </c>
      <c r="C565" s="1" t="s">
        <v>330</v>
      </c>
      <c r="D565" s="1" t="s">
        <v>331</v>
      </c>
      <c r="E565" s="4">
        <v>109743039480</v>
      </c>
    </row>
    <row r="566" spans="1:5">
      <c r="A566" s="1" t="s">
        <v>424</v>
      </c>
      <c r="B566" s="1" t="s">
        <v>425</v>
      </c>
      <c r="C566" s="1" t="s">
        <v>332</v>
      </c>
      <c r="D566" s="1" t="s">
        <v>333</v>
      </c>
      <c r="E566" s="4">
        <v>4187705106</v>
      </c>
    </row>
    <row r="567" spans="1:5">
      <c r="A567" s="1" t="s">
        <v>424</v>
      </c>
      <c r="B567" s="1" t="s">
        <v>425</v>
      </c>
      <c r="C567" s="1" t="s">
        <v>334</v>
      </c>
      <c r="D567" s="1" t="s">
        <v>335</v>
      </c>
      <c r="E567" s="4">
        <v>15490368937</v>
      </c>
    </row>
    <row r="568" spans="1:5">
      <c r="A568" s="1" t="s">
        <v>424</v>
      </c>
      <c r="B568" s="1" t="s">
        <v>425</v>
      </c>
      <c r="C568" s="1" t="s">
        <v>336</v>
      </c>
      <c r="D568" s="1" t="s">
        <v>337</v>
      </c>
      <c r="E568" s="4">
        <v>2491190209</v>
      </c>
    </row>
    <row r="569" spans="1:5">
      <c r="A569" s="1" t="s">
        <v>424</v>
      </c>
      <c r="B569" s="1" t="s">
        <v>425</v>
      </c>
      <c r="C569" s="1" t="s">
        <v>338</v>
      </c>
      <c r="D569" s="1" t="s">
        <v>339</v>
      </c>
      <c r="E569" s="4">
        <v>14242678859</v>
      </c>
    </row>
    <row r="570" spans="1:5">
      <c r="A570" s="1" t="s">
        <v>424</v>
      </c>
      <c r="B570" s="1" t="s">
        <v>425</v>
      </c>
      <c r="C570" s="1" t="s">
        <v>340</v>
      </c>
      <c r="D570" s="1" t="s">
        <v>341</v>
      </c>
      <c r="E570" s="4">
        <v>1021600906</v>
      </c>
    </row>
    <row r="571" spans="1:5">
      <c r="A571" s="1" t="s">
        <v>424</v>
      </c>
      <c r="B571" s="1" t="s">
        <v>425</v>
      </c>
      <c r="C571" s="1" t="s">
        <v>342</v>
      </c>
      <c r="D571" s="1" t="s">
        <v>343</v>
      </c>
      <c r="E571" s="4">
        <v>1178454388</v>
      </c>
    </row>
    <row r="572" spans="1:5">
      <c r="A572" s="1" t="s">
        <v>424</v>
      </c>
      <c r="B572" s="1" t="s">
        <v>425</v>
      </c>
      <c r="C572" s="1" t="s">
        <v>344</v>
      </c>
      <c r="D572" s="1" t="s">
        <v>345</v>
      </c>
      <c r="E572" s="4">
        <v>-156853482</v>
      </c>
    </row>
    <row r="573" spans="1:5">
      <c r="A573" s="1" t="s">
        <v>424</v>
      </c>
      <c r="B573" s="1" t="s">
        <v>425</v>
      </c>
      <c r="C573" s="1" t="s">
        <v>346</v>
      </c>
      <c r="D573" s="1" t="s">
        <v>347</v>
      </c>
      <c r="E573" s="4">
        <v>-151059441</v>
      </c>
    </row>
    <row r="574" spans="1:5">
      <c r="A574" s="1" t="s">
        <v>424</v>
      </c>
      <c r="B574" s="1" t="s">
        <v>425</v>
      </c>
      <c r="C574" s="1" t="s">
        <v>348</v>
      </c>
      <c r="D574" s="1" t="s">
        <v>349</v>
      </c>
      <c r="E574" s="4">
        <v>13934765936</v>
      </c>
    </row>
    <row r="575" spans="1:5">
      <c r="A575" s="1" t="s">
        <v>424</v>
      </c>
      <c r="B575" s="1" t="s">
        <v>425</v>
      </c>
      <c r="C575" s="1" t="s">
        <v>350</v>
      </c>
      <c r="D575" s="1" t="s">
        <v>351</v>
      </c>
      <c r="E575" s="4">
        <v>4693518551</v>
      </c>
    </row>
    <row r="576" spans="1:5">
      <c r="A576" s="1" t="s">
        <v>424</v>
      </c>
      <c r="B576" s="1" t="s">
        <v>425</v>
      </c>
      <c r="C576" s="1" t="s">
        <v>352</v>
      </c>
      <c r="D576" s="1" t="s">
        <v>353</v>
      </c>
      <c r="E576" s="4">
        <v>9241247385</v>
      </c>
    </row>
    <row r="577" spans="1:5">
      <c r="A577" s="1" t="s">
        <v>424</v>
      </c>
      <c r="B577" s="1" t="s">
        <v>425</v>
      </c>
      <c r="C577" s="1" t="s">
        <v>354</v>
      </c>
      <c r="D577" s="1" t="s">
        <v>355</v>
      </c>
      <c r="E577" s="4">
        <v>262474703</v>
      </c>
    </row>
    <row r="578" spans="1:5">
      <c r="A578" s="1" t="s">
        <v>426</v>
      </c>
      <c r="B578" s="1" t="s">
        <v>427</v>
      </c>
      <c r="C578" s="1" t="s">
        <v>324</v>
      </c>
      <c r="D578" s="1" t="s">
        <v>325</v>
      </c>
      <c r="E578" s="4">
        <v>5559205253</v>
      </c>
    </row>
    <row r="579" spans="1:5">
      <c r="A579" s="1" t="s">
        <v>426</v>
      </c>
      <c r="B579" s="1" t="s">
        <v>427</v>
      </c>
      <c r="C579" s="1" t="s">
        <v>326</v>
      </c>
      <c r="D579" s="1" t="s">
        <v>327</v>
      </c>
      <c r="E579" s="4">
        <v>1695736192</v>
      </c>
    </row>
    <row r="580" spans="1:5">
      <c r="A580" s="1" t="s">
        <v>426</v>
      </c>
      <c r="B580" s="1" t="s">
        <v>427</v>
      </c>
      <c r="C580" s="1" t="s">
        <v>328</v>
      </c>
      <c r="D580" s="1" t="s">
        <v>329</v>
      </c>
      <c r="E580" s="4">
        <v>3863469061</v>
      </c>
    </row>
    <row r="581" spans="1:5">
      <c r="A581" s="1" t="s">
        <v>426</v>
      </c>
      <c r="B581" s="1" t="s">
        <v>427</v>
      </c>
      <c r="C581" s="1" t="s">
        <v>330</v>
      </c>
      <c r="D581" s="1" t="s">
        <v>331</v>
      </c>
      <c r="E581" s="4">
        <v>4049647893</v>
      </c>
    </row>
    <row r="582" spans="1:5">
      <c r="A582" s="1" t="s">
        <v>426</v>
      </c>
      <c r="B582" s="1" t="s">
        <v>427</v>
      </c>
      <c r="C582" s="1" t="s">
        <v>332</v>
      </c>
      <c r="D582" s="1" t="s">
        <v>333</v>
      </c>
      <c r="E582" s="4">
        <v>-13834303</v>
      </c>
    </row>
    <row r="583" spans="1:5">
      <c r="A583" s="1" t="s">
        <v>426</v>
      </c>
      <c r="B583" s="1" t="s">
        <v>427</v>
      </c>
      <c r="C583" s="1" t="s">
        <v>334</v>
      </c>
      <c r="D583" s="1" t="s">
        <v>335</v>
      </c>
      <c r="E583" s="4">
        <v>332941834</v>
      </c>
    </row>
    <row r="584" spans="1:5">
      <c r="A584" s="1" t="s">
        <v>426</v>
      </c>
      <c r="B584" s="1" t="s">
        <v>427</v>
      </c>
      <c r="C584" s="1" t="s">
        <v>336</v>
      </c>
      <c r="D584" s="1" t="s">
        <v>337</v>
      </c>
      <c r="E584" s="4">
        <v>315394031</v>
      </c>
    </row>
    <row r="585" spans="1:5">
      <c r="A585" s="1" t="s">
        <v>426</v>
      </c>
      <c r="B585" s="1" t="s">
        <v>427</v>
      </c>
      <c r="C585" s="1" t="s">
        <v>338</v>
      </c>
      <c r="D585" s="1" t="s">
        <v>339</v>
      </c>
      <c r="E585" s="4">
        <v>-154796726</v>
      </c>
    </row>
    <row r="586" spans="1:5">
      <c r="A586" s="1" t="s">
        <v>426</v>
      </c>
      <c r="B586" s="1" t="s">
        <v>427</v>
      </c>
      <c r="C586" s="1" t="s">
        <v>340</v>
      </c>
      <c r="D586" s="1" t="s">
        <v>341</v>
      </c>
      <c r="E586" s="4">
        <v>15391781</v>
      </c>
    </row>
    <row r="587" spans="1:5">
      <c r="A587" s="1" t="s">
        <v>426</v>
      </c>
      <c r="B587" s="1" t="s">
        <v>427</v>
      </c>
      <c r="C587" s="1" t="s">
        <v>342</v>
      </c>
      <c r="D587" s="1" t="s">
        <v>343</v>
      </c>
      <c r="E587" s="4">
        <v>31249849</v>
      </c>
    </row>
    <row r="588" spans="1:5">
      <c r="A588" s="1" t="s">
        <v>426</v>
      </c>
      <c r="B588" s="1" t="s">
        <v>427</v>
      </c>
      <c r="C588" s="1" t="s">
        <v>344</v>
      </c>
      <c r="D588" s="1" t="s">
        <v>345</v>
      </c>
      <c r="E588" s="4">
        <v>-15858068</v>
      </c>
    </row>
    <row r="589" spans="1:5">
      <c r="A589" s="1" t="s">
        <v>426</v>
      </c>
      <c r="B589" s="1" t="s">
        <v>427</v>
      </c>
      <c r="C589" s="1" t="s">
        <v>346</v>
      </c>
      <c r="D589" s="1" t="s">
        <v>347</v>
      </c>
      <c r="E589" s="4">
        <v>77197577</v>
      </c>
    </row>
    <row r="590" spans="1:5">
      <c r="A590" s="1" t="s">
        <v>426</v>
      </c>
      <c r="B590" s="1" t="s">
        <v>427</v>
      </c>
      <c r="C590" s="1" t="s">
        <v>348</v>
      </c>
      <c r="D590" s="1" t="s">
        <v>349</v>
      </c>
      <c r="E590" s="4">
        <v>-93457217</v>
      </c>
    </row>
    <row r="591" spans="1:5">
      <c r="A591" s="1" t="s">
        <v>426</v>
      </c>
      <c r="B591" s="1" t="s">
        <v>427</v>
      </c>
      <c r="C591" s="1" t="s">
        <v>350</v>
      </c>
      <c r="D591" s="1" t="s">
        <v>351</v>
      </c>
      <c r="E591" s="4">
        <v>-35454889</v>
      </c>
    </row>
    <row r="592" spans="1:5">
      <c r="A592" s="1" t="s">
        <v>426</v>
      </c>
      <c r="B592" s="1" t="s">
        <v>427</v>
      </c>
      <c r="C592" s="1" t="s">
        <v>352</v>
      </c>
      <c r="D592" s="1" t="s">
        <v>353</v>
      </c>
      <c r="E592" s="4">
        <v>-58002328</v>
      </c>
    </row>
    <row r="593" spans="1:5">
      <c r="A593" s="1" t="s">
        <v>426</v>
      </c>
      <c r="B593" s="1" t="s">
        <v>427</v>
      </c>
      <c r="C593" s="1" t="s">
        <v>354</v>
      </c>
      <c r="D593" s="1" t="s">
        <v>355</v>
      </c>
      <c r="E593" s="4">
        <v>10878049</v>
      </c>
    </row>
  </sheetData>
  <autoFilter ref="A1:E593" xr:uid="{CED0D7D6-0E8F-4995-868B-70D40697B7A9}"/>
  <phoneticPr fontId="18"/>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1AEAE-E84A-4B86-8D22-30B0040753A8}">
  <sheetPr>
    <tabColor rgb="FFFF0000"/>
  </sheetPr>
  <dimension ref="A1:AT47"/>
  <sheetViews>
    <sheetView workbookViewId="0"/>
    <sheetView workbookViewId="1"/>
  </sheetViews>
  <sheetFormatPr defaultColWidth="0" defaultRowHeight="13.2" zeroHeight="1" outlineLevelRow="1" outlineLevelCol="1"/>
  <cols>
    <col min="1" max="1" width="40.44140625" bestFit="1" customWidth="1"/>
    <col min="2" max="2" width="9" hidden="1" customWidth="1" outlineLevel="1"/>
    <col min="3" max="3" width="33.21875" bestFit="1" customWidth="1" collapsed="1"/>
    <col min="4" max="40" width="10.77734375" customWidth="1"/>
    <col min="41" max="41" width="11.44140625" bestFit="1" customWidth="1"/>
    <col min="42" max="46" width="11.44140625" hidden="1" customWidth="1"/>
    <col min="47" max="16384" width="9" hidden="1"/>
  </cols>
  <sheetData>
    <row r="1" spans="1:40">
      <c r="J1" s="21"/>
      <c r="K1" s="21"/>
      <c r="L1" s="4"/>
    </row>
    <row r="2" spans="1:40">
      <c r="C2" t="s">
        <v>4</v>
      </c>
    </row>
    <row r="3" spans="1:40" s="14" customFormat="1" ht="39.6">
      <c r="C3" s="13" t="s">
        <v>5</v>
      </c>
      <c r="D3" s="13" t="str">
        <f>_xlfn.XLOOKUP(D4,'連結精算表(FX)'!$A:$A,'連結精算表(FX)'!$B:$B)</f>
        <v>2014年3月_年次(IFRS)</v>
      </c>
      <c r="E3" s="13" t="str">
        <f>_xlfn.XLOOKUP(E4,'連結精算表(FX)'!$A:$A,'連結精算表(FX)'!$B:$B)</f>
        <v>2014年6月_第1四半期（IFRS)</v>
      </c>
      <c r="F3" s="13" t="str">
        <f>_xlfn.XLOOKUP(F4,'連結精算表(FX)'!$A:$A,'連結精算表(FX)'!$B:$B)</f>
        <v>2014年9月_第2四半期（IFRS)</v>
      </c>
      <c r="G3" s="13" t="str">
        <f>_xlfn.XLOOKUP(G4,'連結精算表(FX)'!$A:$A,'連結精算表(FX)'!$B:$B)</f>
        <v>2014年12月_第3四半期（IFRS)</v>
      </c>
      <c r="H3" s="13" t="str">
        <f>_xlfn.XLOOKUP(H4,'連結精算表(FX)'!$A:$A,'連結精算表(FX)'!$B:$B)</f>
        <v>2015年3月_年次（IFRS)</v>
      </c>
      <c r="I3" s="13" t="str">
        <f>_xlfn.XLOOKUP(I4,'連結精算表(FX)'!$A:$A,'連結精算表(FX)'!$B:$B)</f>
        <v>2015年6月_第1四半期（IFRS)</v>
      </c>
      <c r="J3" s="13" t="str">
        <f>_xlfn.XLOOKUP(J4,'連結精算表(FX)'!$A:$A,'連結精算表(FX)'!$B:$B)</f>
        <v>2015年9月_第2四半期（IFRS)</v>
      </c>
      <c r="K3" s="13" t="str">
        <f>_xlfn.XLOOKUP(K4,'連結精算表(FX)'!$A:$A,'連結精算表(FX)'!$B:$B)</f>
        <v>2015年12月_第3四半期（IFRS)</v>
      </c>
      <c r="L3" s="13" t="str">
        <f>_xlfn.XLOOKUP(L4,'連結精算表(FX)'!$A:$A,'連結精算表(FX)'!$B:$B)</f>
        <v>2016年3月_年次（IFRS)</v>
      </c>
      <c r="M3" s="13" t="str">
        <f>_xlfn.XLOOKUP(M4,'連結精算表(FX)'!$A:$A,'連結精算表(FX)'!$B:$B)</f>
        <v>2016年6月_第1四半期（IFRS)</v>
      </c>
      <c r="N3" s="13" t="str">
        <f>_xlfn.XLOOKUP(N4,'連結精算表(FX)'!$A:$A,'連結精算表(FX)'!$B:$B)</f>
        <v>2016年9月_第2四半期（IFRS)</v>
      </c>
      <c r="O3" s="13" t="str">
        <f>_xlfn.XLOOKUP(O4,'連結精算表(FX)'!$A:$A,'連結精算表(FX)'!$B:$B)</f>
        <v>2016年12月_第3四半期（IFRS)</v>
      </c>
      <c r="P3" s="13" t="str">
        <f>_xlfn.XLOOKUP(P4,'連結精算表(FX)'!$A:$A,'連結精算表(FX)'!$B:$B)</f>
        <v>【修正前】2017年3月_年次（IFRS)</v>
      </c>
      <c r="Q3" s="13" t="str">
        <f>_xlfn.XLOOKUP(Q4,'連結精算表(FX)'!$A:$A,'連結精算表(FX)'!$B:$B)</f>
        <v>2017年6月_第1四半期（IFRS)</v>
      </c>
      <c r="R3" s="13" t="str">
        <f>_xlfn.XLOOKUP(R4,'連結精算表(FX)'!$A:$A,'連結精算表(FX)'!$B:$B)</f>
        <v>2017年9月_第2四半期（IFRS)</v>
      </c>
      <c r="S3" s="13" t="str">
        <f>_xlfn.XLOOKUP(S4,'連結精算表(FX)'!$A:$A,'連結精算表(FX)'!$B:$B)</f>
        <v>2017年12月_第3四半期（IFRS)</v>
      </c>
      <c r="T3" s="13" t="str">
        <f>_xlfn.XLOOKUP(T4,'連結精算表(FX)'!$A:$A,'連結精算表(FX)'!$B:$B)</f>
        <v>2018年3月_年次（IFRS)</v>
      </c>
      <c r="U3" s="13" t="str">
        <f>_xlfn.XLOOKUP(U4,'連結精算表(FX)'!$A:$A,'連結精算表(FX)'!$B:$B)</f>
        <v>2018年6月_第1四半期（IFRS)</v>
      </c>
      <c r="V3" s="13" t="str">
        <f>_xlfn.XLOOKUP(V4,'連結精算表(FX)'!$A:$A,'連結精算表(FX)'!$B:$B)</f>
        <v>2018年9月_第2四半期（IFRS)</v>
      </c>
      <c r="W3" s="13" t="str">
        <f>_xlfn.XLOOKUP(W4,'連結精算表(FX)'!$A:$A,'連結精算表(FX)'!$B:$B)</f>
        <v>2018年12月_第3四半期（IFRS)</v>
      </c>
      <c r="X3" s="13" t="str">
        <f>_xlfn.XLOOKUP(X4,'連結精算表(FX)'!$A:$A,'連結精算表(FX)'!$B:$B)</f>
        <v>2019年3月_年次（IFRS)</v>
      </c>
      <c r="Y3" s="13" t="str">
        <f>_xlfn.XLOOKUP(Y4,'連結精算表(FX)'!$A:$A,'連結精算表(FX)'!$B:$B)</f>
        <v>2019年6月_第1四半期（IFRS)</v>
      </c>
      <c r="Z3" s="13" t="str">
        <f>_xlfn.XLOOKUP(Z4,'連結精算表(FX)'!$A:$A,'連結精算表(FX)'!$B:$B)</f>
        <v>2019年9月_第2四半期（IFRS)</v>
      </c>
      <c r="AA3" s="13" t="str">
        <f>_xlfn.XLOOKUP(AA4,'連結精算表(FX)'!$A:$A,'連結精算表(FX)'!$B:$B)</f>
        <v>2019年12月_第3四半期（IFRS)</v>
      </c>
      <c r="AB3" s="13" t="str">
        <f>_xlfn.XLOOKUP(AB4,'連結精算表(FX)'!$A:$A,'連結精算表(FX)'!$B:$B)</f>
        <v>2020年3月_年次（IFRS)</v>
      </c>
      <c r="AC3" s="13" t="str">
        <f>_xlfn.XLOOKUP(AC4,'連結精算表(FX)'!$A:$A,'連結精算表(FX)'!$B:$B)</f>
        <v>2020年6月_第1四半期（IFRS)</v>
      </c>
      <c r="AD3" s="13" t="str">
        <f>_xlfn.XLOOKUP(AD4,'連結精算表(FX)'!$A:$A,'連結精算表(FX)'!$B:$B)</f>
        <v>2020年9月_第2四半期（IFRS)</v>
      </c>
      <c r="AE3" s="13" t="str">
        <f>_xlfn.XLOOKUP(AE4,'連結精算表(FX)'!$A:$A,'連結精算表(FX)'!$B:$B)</f>
        <v>2020年12月_第3四半期（IFRS)</v>
      </c>
      <c r="AF3" s="13" t="str">
        <f>_xlfn.XLOOKUP(AF4,'連結精算表(FX)'!$A:$A,'連結精算表(FX)'!$B:$B)</f>
        <v>2021年3月_年次（IFRS)</v>
      </c>
      <c r="AG3" s="13" t="str">
        <f>_xlfn.XLOOKUP(AG4,'連結精算表(FX)'!$A:$A,'連結精算表(FX)'!$B:$B)</f>
        <v>2021年6月_第1四半期（IFRS)</v>
      </c>
      <c r="AH3" s="13" t="str">
        <f>_xlfn.XLOOKUP(AH4,'連結精算表(FX)'!$A:$A,'連結精算表(FX)'!$B:$B)</f>
        <v>2021年9月_第2四半期（IFRS)</v>
      </c>
      <c r="AI3" s="13" t="str">
        <f>_xlfn.XLOOKUP(AI4,'連結精算表(FX)'!$A:$A,'連結精算表(FX)'!$B:$B)</f>
        <v>2021年12月_第3四半期（IFRS)</v>
      </c>
      <c r="AJ3" s="13" t="str">
        <f>_xlfn.XLOOKUP(AJ4,'連結精算表(FX)'!$A:$A,'連結精算表(FX)'!$B:$B)</f>
        <v>2022年3月_年次（IFRS)</v>
      </c>
      <c r="AK3" s="13" t="str">
        <f>_xlfn.XLOOKUP(AK4,'連結精算表(FX)'!$A:$A,'連結精算表(FX)'!$B:$B)</f>
        <v>2022年6月_第1四半期（IFRS)</v>
      </c>
      <c r="AL3" s="13" t="str">
        <f>_xlfn.XLOOKUP(AL4,'連結精算表(FX)'!$A:$A,'連結精算表(FX)'!$B:$B)</f>
        <v>2022年9月_第2四半期（IFRS)</v>
      </c>
      <c r="AM3" s="13" t="str">
        <f>_xlfn.XLOOKUP(AM4,'連結精算表(FX)'!$A:$A,'連結精算表(FX)'!$B:$B)</f>
        <v>2022年12月_第3四半期（IFRS)</v>
      </c>
      <c r="AN3" s="13" t="str">
        <f>_xlfn.XLOOKUP(AN4,'連結精算表(FX)'!$A:$A,'連結精算表(FX)'!$B:$B)</f>
        <v>2023年3月_年次（IFRS)</v>
      </c>
    </row>
    <row r="4" spans="1:40" outlineLevel="1">
      <c r="C4" s="11"/>
      <c r="D4" s="11" t="s">
        <v>6</v>
      </c>
      <c r="E4" s="11" t="s">
        <v>7</v>
      </c>
      <c r="F4" s="11" t="s">
        <v>8</v>
      </c>
      <c r="G4" s="11" t="s">
        <v>9</v>
      </c>
      <c r="H4" s="11" t="s">
        <v>10</v>
      </c>
      <c r="I4" s="11" t="s">
        <v>11</v>
      </c>
      <c r="J4" s="11" t="s">
        <v>12</v>
      </c>
      <c r="K4" s="11" t="s">
        <v>13</v>
      </c>
      <c r="L4" s="11" t="s">
        <v>14</v>
      </c>
      <c r="M4" s="11" t="s">
        <v>15</v>
      </c>
      <c r="N4" s="11" t="s">
        <v>16</v>
      </c>
      <c r="O4" s="11" t="s">
        <v>17</v>
      </c>
      <c r="P4" s="11" t="s">
        <v>18</v>
      </c>
      <c r="Q4" s="11" t="s">
        <v>19</v>
      </c>
      <c r="R4" s="11" t="s">
        <v>20</v>
      </c>
      <c r="S4" s="11" t="s">
        <v>21</v>
      </c>
      <c r="T4" s="11" t="s">
        <v>22</v>
      </c>
      <c r="U4" s="11" t="s">
        <v>23</v>
      </c>
      <c r="V4" s="11" t="s">
        <v>24</v>
      </c>
      <c r="W4" s="11" t="s">
        <v>25</v>
      </c>
      <c r="X4" s="11" t="s">
        <v>26</v>
      </c>
      <c r="Y4" s="11" t="s">
        <v>27</v>
      </c>
      <c r="Z4" s="11" t="s">
        <v>28</v>
      </c>
      <c r="AA4" s="11" t="s">
        <v>29</v>
      </c>
      <c r="AB4" s="11" t="s">
        <v>30</v>
      </c>
      <c r="AC4" s="11" t="s">
        <v>31</v>
      </c>
      <c r="AD4" s="11" t="s">
        <v>32</v>
      </c>
      <c r="AE4" s="11" t="s">
        <v>33</v>
      </c>
      <c r="AF4" s="11" t="s">
        <v>34</v>
      </c>
      <c r="AG4" s="11" t="s">
        <v>35</v>
      </c>
      <c r="AH4" s="11" t="s">
        <v>36</v>
      </c>
      <c r="AI4" s="11" t="s">
        <v>37</v>
      </c>
      <c r="AJ4" s="11" t="s">
        <v>38</v>
      </c>
      <c r="AK4" s="11" t="s">
        <v>39</v>
      </c>
      <c r="AL4" s="11" t="s">
        <v>40</v>
      </c>
      <c r="AM4" s="11" t="s">
        <v>41</v>
      </c>
      <c r="AN4" s="11" t="s">
        <v>42</v>
      </c>
    </row>
    <row r="5" spans="1:40">
      <c r="A5" t="s">
        <v>43</v>
      </c>
      <c r="B5" t="s">
        <v>44</v>
      </c>
      <c r="C5" s="11" t="s">
        <v>45</v>
      </c>
      <c r="D5" s="12">
        <f>SUMIFS('連結精算表(FX)'!$E:$E,'連結精算表(FX)'!$A:$A,D$4,'連結精算表(FX)'!$C:$C,$B5)</f>
        <v>78318002395</v>
      </c>
      <c r="E5" s="12">
        <f>SUMIFS('連結精算表(FX)'!$E:$E,'連結精算表(FX)'!$A:$A,E$4,'連結精算表(FX)'!$C:$C,$B5)</f>
        <v>20018885846</v>
      </c>
      <c r="F5" s="12">
        <f>SUMIFS('連結精算表(FX)'!$E:$E,'連結精算表(FX)'!$A:$A,F$4,'連結精算表(FX)'!$C:$C,$B5)</f>
        <v>43243575735</v>
      </c>
      <c r="G5" s="12">
        <f>SUMIFS('連結精算表(FX)'!$E:$E,'連結精算表(FX)'!$A:$A,G$4,'連結精算表(FX)'!$C:$C,$B5)</f>
        <v>65690884518</v>
      </c>
      <c r="H5" s="12">
        <f>SUMIFS('連結精算表(FX)'!$E:$E,'連結精算表(FX)'!$A:$A,H$4,'連結精算表(FX)'!$C:$C,$B5)</f>
        <v>87294265157</v>
      </c>
      <c r="I5" s="12">
        <f>SUMIFS('連結精算表(FX)'!$E:$E,'連結精算表(FX)'!$A:$A,I$4,'連結精算表(FX)'!$C:$C,$B5)</f>
        <v>22931956779</v>
      </c>
      <c r="J5" s="12">
        <f>SUMIFS('連結精算表(FX)'!$E:$E,'連結精算表(FX)'!$A:$A,J$4,'連結精算表(FX)'!$C:$C,$B5)</f>
        <v>47797153106</v>
      </c>
      <c r="K5" s="12">
        <f>SUMIFS('連結精算表(FX)'!$E:$E,'連結精算表(FX)'!$A:$A,K$4,'連結精算表(FX)'!$C:$C,$B5)</f>
        <v>71843254876</v>
      </c>
      <c r="L5" s="12">
        <f>SUMIFS('連結精算表(FX)'!$E:$E,'連結精算表(FX)'!$A:$A,L$4,'連結精算表(FX)'!$C:$C,$B5)</f>
        <v>95587114089</v>
      </c>
      <c r="M5" s="12">
        <f>SUMIFS('連結精算表(FX)'!$E:$E,'連結精算表(FX)'!$A:$A,M$4,'連結精算表(FX)'!$C:$C,$B5)</f>
        <v>24184892462</v>
      </c>
      <c r="N5" s="12">
        <f>SUMIFS('連結精算表(FX)'!$E:$E,'連結精算表(FX)'!$A:$A,N$4,'連結精算表(FX)'!$C:$C,$B5)</f>
        <v>50183013362</v>
      </c>
      <c r="O5" s="12">
        <f>SUMIFS('連結精算表(FX)'!$E:$E,'連結精算表(FX)'!$A:$A,O$4,'連結精算表(FX)'!$C:$C,$B5)</f>
        <v>76410732534</v>
      </c>
      <c r="P5" s="12">
        <f>SUMIFS('連結精算表(FX)'!$E:$E,'連結精算表(FX)'!$A:$A,P$4,'連結精算表(FX)'!$C:$C,$B5)</f>
        <v>101778715718</v>
      </c>
      <c r="Q5" s="12">
        <f>SUMIFS('連結精算表(FX)'!$E:$E,'連結精算表(FX)'!$A:$A,Q$4,'連結精算表(FX)'!$C:$C,$B5)</f>
        <v>27160657143</v>
      </c>
      <c r="R5" s="12">
        <f>SUMIFS('連結精算表(FX)'!$E:$E,'連結精算表(FX)'!$A:$A,R$4,'連結精算表(FX)'!$C:$C,$B5)</f>
        <v>56038213677</v>
      </c>
      <c r="S5" s="12">
        <f>SUMIFS('連結精算表(FX)'!$E:$E,'連結精算表(FX)'!$A:$A,S$4,'連結精算表(FX)'!$C:$C,$B5)</f>
        <v>84611870484</v>
      </c>
      <c r="T5" s="12">
        <f>SUMIFS('連結精算表(FX)'!$E:$E,'連結精算表(FX)'!$A:$A,T$4,'連結精算表(FX)'!$C:$C,$B5)</f>
        <v>116504013444</v>
      </c>
      <c r="U5" s="12">
        <f>SUMIFS('連結精算表(FX)'!$E:$E,'連結精算表(FX)'!$A:$A,U$4,'連結精算表(FX)'!$C:$C,$B5)</f>
        <v>35384902788</v>
      </c>
      <c r="V5" s="12">
        <f>SUMIFS('連結精算表(FX)'!$E:$E,'連結精算表(FX)'!$A:$A,V$4,'連結精算表(FX)'!$C:$C,$B5)</f>
        <v>71980583196</v>
      </c>
      <c r="W5" s="12">
        <f>SUMIFS('連結精算表(FX)'!$E:$E,'連結精算表(FX)'!$A:$A,W$4,'連結精算表(FX)'!$C:$C,$B5)</f>
        <v>108895179981</v>
      </c>
      <c r="X5" s="12">
        <f>SUMIFS('連結精算表(FX)'!$E:$E,'連結精算表(FX)'!$A:$A,X$4,'連結精算表(FX)'!$C:$C,$B5)</f>
        <v>145021537803</v>
      </c>
      <c r="Y5" s="12">
        <f>SUMIFS('連結精算表(FX)'!$E:$E,'連結精算表(FX)'!$A:$A,Y$4,'連結精算表(FX)'!$C:$C,$B5)</f>
        <v>39212350963</v>
      </c>
      <c r="Z5" s="12">
        <f>SUMIFS('連結精算表(FX)'!$E:$E,'連結精算表(FX)'!$A:$A,Z$4,'連結精算表(FX)'!$C:$C,$B5)</f>
        <v>80017449659</v>
      </c>
      <c r="AA5" s="12">
        <f>SUMIFS('連結精算表(FX)'!$E:$E,'連結精算表(FX)'!$A:$A,AA$4,'連結精算表(FX)'!$C:$C,$B5)</f>
        <v>119272126465</v>
      </c>
      <c r="AB5" s="12">
        <f>SUMIFS('連結精算表(FX)'!$E:$E,'連結精算表(FX)'!$A:$A,AB$4,'連結精算表(FX)'!$C:$C,$B5)</f>
        <v>156477721232</v>
      </c>
      <c r="AC5" s="12">
        <f>SUMIFS('連結精算表(FX)'!$E:$E,'連結精算表(FX)'!$A:$A,AC$4,'連結精算表(FX)'!$C:$C,$B5)</f>
        <v>27293681991</v>
      </c>
      <c r="AD5" s="12">
        <f>SUMIFS('連結精算表(FX)'!$E:$E,'連結精算表(FX)'!$A:$A,AD$4,'連結精算表(FX)'!$C:$C,$B5)</f>
        <v>63472879269</v>
      </c>
      <c r="AE5" s="12">
        <f>SUMIFS('連結精算表(FX)'!$E:$E,'連結精算表(FX)'!$A:$A,AE$4,'連結精算表(FX)'!$C:$C,$B5)</f>
        <v>100820154589</v>
      </c>
      <c r="AF5" s="29">
        <f>SUMIFS('連結精算表(FX)'!$E:$E,'連結精算表(FX)'!$A:$A,AF$4,'連結精算表(FX)'!$C:$C,$B5)</f>
        <v>134760154091</v>
      </c>
      <c r="AG5" s="12">
        <f>SUMIFS('連結精算表(FX)'!$E:$E,'連結精算表(FX)'!$A:$A,AG$4,'連結精算表(FX)'!$C:$C,$B5)</f>
        <v>37420353002</v>
      </c>
      <c r="AH5" s="12">
        <f>SUMIFS('連結精算表(FX)'!$E:$E,'連結精算表(FX)'!$A:$A,AH$4,'連結精算表(FX)'!$C:$C,$B5)</f>
        <v>76642102022</v>
      </c>
      <c r="AI5" s="12">
        <f>SUMIFS('連結精算表(FX)'!$E:$E,'連結精算表(FX)'!$A:$A,AI$4,'連結精算表(FX)'!$C:$C,$B5)</f>
        <v>116921728922</v>
      </c>
      <c r="AJ5" s="12">
        <f>SUMIFS('連結精算表(FX)'!$E:$E,'連結精算表(FX)'!$A:$A,AJ$4,'連結精算表(FX)'!$C:$C,$B5)</f>
        <v>153354597344</v>
      </c>
      <c r="AK5" s="12">
        <f>SUMIFS('連結精算表(FX)'!$E:$E,'連結精算表(FX)'!$A:$A,AK$4,'連結精算表(FX)'!$C:$C,$B5)</f>
        <v>43816053954</v>
      </c>
      <c r="AL5" s="12">
        <f>SUMIFS('連結精算表(FX)'!$E:$E,'連結精算表(FX)'!$A:$A,AL$4,'連結精算表(FX)'!$C:$C,$B5)</f>
        <v>91969586225</v>
      </c>
      <c r="AM5" s="12">
        <f>SUMIFS('連結精算表(FX)'!$E:$E,'連結精算表(FX)'!$A:$A,AM$4,'連結精算表(FX)'!$C:$C,$B5)</f>
        <v>140866227190</v>
      </c>
      <c r="AN5" s="12">
        <f>SUMIFS('連結精算表(FX)'!$E:$E,'連結精算表(FX)'!$A:$A,AN$4,'連結精算表(FX)'!$C:$C,$B5)</f>
        <v>5559205253</v>
      </c>
    </row>
    <row r="6" spans="1:40">
      <c r="A6" t="s">
        <v>46</v>
      </c>
      <c r="B6" t="s">
        <v>47</v>
      </c>
      <c r="C6" s="11" t="s">
        <v>48</v>
      </c>
      <c r="D6" s="12">
        <f>-SUMIFS('連結精算表(FX)'!$E:$E,'連結精算表(FX)'!$A:$A,D$4,'連結精算表(FX)'!$C:$C,$B6)</f>
        <v>-18906684438</v>
      </c>
      <c r="E6" s="12">
        <f>-SUMIFS('連結精算表(FX)'!$E:$E,'連結精算表(FX)'!$A:$A,E$4,'連結精算表(FX)'!$C:$C,$B6)</f>
        <v>-4932623675</v>
      </c>
      <c r="F6" s="12">
        <f>-SUMIFS('連結精算表(FX)'!$E:$E,'連結精算表(FX)'!$A:$A,F$4,'連結精算表(FX)'!$C:$C,$B6)</f>
        <v>-11022611700</v>
      </c>
      <c r="G6" s="12">
        <f>-SUMIFS('連結精算表(FX)'!$E:$E,'連結精算表(FX)'!$A:$A,G$4,'連結精算表(FX)'!$C:$C,$B6)</f>
        <v>-16762171332</v>
      </c>
      <c r="H6" s="12">
        <f>-SUMIFS('連結精算表(FX)'!$E:$E,'連結精算表(FX)'!$A:$A,H$4,'連結精算表(FX)'!$C:$C,$B6)</f>
        <v>-22308617306</v>
      </c>
      <c r="I6" s="12">
        <f>-SUMIFS('連結精算表(FX)'!$E:$E,'連結精算表(FX)'!$A:$A,I$4,'連結精算表(FX)'!$C:$C,$B6)</f>
        <v>-5602624502</v>
      </c>
      <c r="J6" s="12">
        <f>-SUMIFS('連結精算表(FX)'!$E:$E,'連結精算表(FX)'!$A:$A,J$4,'連結精算表(FX)'!$C:$C,$B6)</f>
        <v>-12019803280</v>
      </c>
      <c r="K6" s="12">
        <f>-SUMIFS('連結精算表(FX)'!$E:$E,'連結精算表(FX)'!$A:$A,K$4,'連結精算表(FX)'!$C:$C,$B6)</f>
        <v>-18073451257</v>
      </c>
      <c r="L6" s="12">
        <f>-SUMIFS('連結精算表(FX)'!$E:$E,'連結精算表(FX)'!$A:$A,L$4,'連結精算表(FX)'!$C:$C,$B6)</f>
        <v>-24105101851</v>
      </c>
      <c r="M6" s="12">
        <f>-SUMIFS('連結精算表(FX)'!$E:$E,'連結精算表(FX)'!$A:$A,M$4,'連結精算表(FX)'!$C:$C,$B6)</f>
        <v>-6250177881</v>
      </c>
      <c r="N6" s="12">
        <f>-SUMIFS('連結精算表(FX)'!$E:$E,'連結精算表(FX)'!$A:$A,N$4,'連結精算表(FX)'!$C:$C,$B6)</f>
        <v>-12819492197</v>
      </c>
      <c r="O6" s="12">
        <f>-SUMIFS('連結精算表(FX)'!$E:$E,'連結精算表(FX)'!$A:$A,O$4,'連結精算表(FX)'!$C:$C,$B6)</f>
        <v>-19597952094</v>
      </c>
      <c r="P6" s="12">
        <f>-SUMIFS('連結精算表(FX)'!$E:$E,'連結精算表(FX)'!$A:$A,P$4,'連結精算表(FX)'!$C:$C,$B6)</f>
        <v>-26215500494</v>
      </c>
      <c r="Q6" s="12">
        <f>-SUMIFS('連結精算表(FX)'!$E:$E,'連結精算表(FX)'!$A:$A,Q$4,'連結精算表(FX)'!$C:$C,$B6)</f>
        <v>-6923346264</v>
      </c>
      <c r="R6" s="12">
        <f>-SUMIFS('連結精算表(FX)'!$E:$E,'連結精算表(FX)'!$A:$A,R$4,'連結精算表(FX)'!$C:$C,$B6)</f>
        <v>-14402941570</v>
      </c>
      <c r="S6" s="12">
        <f>-SUMIFS('連結精算表(FX)'!$E:$E,'連結精算表(FX)'!$A:$A,S$4,'連結精算表(FX)'!$C:$C,$B6)</f>
        <v>-22114638095</v>
      </c>
      <c r="T6" s="12">
        <f>-SUMIFS('連結精算表(FX)'!$E:$E,'連結精算表(FX)'!$A:$A,T$4,'連結精算表(FX)'!$C:$C,$B6)</f>
        <v>-30859755818</v>
      </c>
      <c r="U6" s="12">
        <f>-SUMIFS('連結精算表(FX)'!$E:$E,'連結精算表(FX)'!$A:$A,U$4,'連結精算表(FX)'!$C:$C,$B6)</f>
        <v>-9551383619</v>
      </c>
      <c r="V6" s="12">
        <f>-SUMIFS('連結精算表(FX)'!$E:$E,'連結精算表(FX)'!$A:$A,V$4,'連結精算表(FX)'!$C:$C,$B6)</f>
        <v>-19418207622</v>
      </c>
      <c r="W6" s="12">
        <f>-SUMIFS('連結精算表(FX)'!$E:$E,'連結精算表(FX)'!$A:$A,W$4,'連結精算表(FX)'!$C:$C,$B6)</f>
        <v>-29353266436</v>
      </c>
      <c r="X6" s="12">
        <f>-SUMIFS('連結精算表(FX)'!$E:$E,'連結精算表(FX)'!$A:$A,X$4,'連結精算表(FX)'!$C:$C,$B6)</f>
        <v>-39117171471</v>
      </c>
      <c r="Y6" s="12">
        <f>-SUMIFS('連結精算表(FX)'!$E:$E,'連結精算表(FX)'!$A:$A,Y$4,'連結精算表(FX)'!$C:$C,$B6)</f>
        <v>-10376379248</v>
      </c>
      <c r="Z6" s="12">
        <f>-SUMIFS('連結精算表(FX)'!$E:$E,'連結精算表(FX)'!$A:$A,Z$4,'連結精算表(FX)'!$C:$C,$B6)</f>
        <v>-20902761955</v>
      </c>
      <c r="AA6" s="12">
        <f>-SUMIFS('連結精算表(FX)'!$E:$E,'連結精算表(FX)'!$A:$A,AA$4,'連結精算表(FX)'!$C:$C,$B6)</f>
        <v>-30736633653</v>
      </c>
      <c r="AB6" s="12">
        <f>-SUMIFS('連結精算表(FX)'!$E:$E,'連結精算表(FX)'!$A:$A,AB$4,'連結精算表(FX)'!$C:$C,$B6)</f>
        <v>-40204901801</v>
      </c>
      <c r="AC6" s="12">
        <f>-SUMIFS('連結精算表(FX)'!$E:$E,'連結精算表(FX)'!$A:$A,AC$4,'連結精算表(FX)'!$C:$C,$B6)</f>
        <v>-7128988711</v>
      </c>
      <c r="AD6" s="12">
        <f>-SUMIFS('連結精算表(FX)'!$E:$E,'連結精算表(FX)'!$A:$A,AD$4,'連結精算表(FX)'!$C:$C,$B6)</f>
        <v>-16547696466</v>
      </c>
      <c r="AE6" s="12">
        <f>-SUMIFS('連結精算表(FX)'!$E:$E,'連結精算表(FX)'!$A:$A,AE$4,'連結精算表(FX)'!$C:$C,$B6)</f>
        <v>-26093199631</v>
      </c>
      <c r="AF6" s="29">
        <f>-SUMIFS('連結精算表(FX)'!$E:$E,'連結精算表(FX)'!$A:$A,AF$4,'連結精算表(FX)'!$C:$C,$B6)</f>
        <v>-34728972982</v>
      </c>
      <c r="AG6" s="12">
        <f>-SUMIFS('連結精算表(FX)'!$E:$E,'連結精算表(FX)'!$A:$A,AG$4,'連結精算表(FX)'!$C:$C,$B6)</f>
        <v>-9011697424</v>
      </c>
      <c r="AH6" s="12">
        <f>-SUMIFS('連結精算表(FX)'!$E:$E,'連結精算表(FX)'!$A:$A,AH$4,'連結精算表(FX)'!$C:$C,$B6)</f>
        <v>-18750395386</v>
      </c>
      <c r="AI6" s="12">
        <f>-SUMIFS('連結精算表(FX)'!$E:$E,'連結精算表(FX)'!$A:$A,AI$4,'連結精算表(FX)'!$C:$C,$B6)</f>
        <v>-28983876459</v>
      </c>
      <c r="AJ6" s="12">
        <f>-SUMIFS('連結精算表(FX)'!$E:$E,'連結精算表(FX)'!$A:$A,AJ$4,'連結精算表(FX)'!$C:$C,$B6)</f>
        <v>-38180352627</v>
      </c>
      <c r="AK6" s="12">
        <f>-SUMIFS('連結精算表(FX)'!$E:$E,'連結精算表(FX)'!$A:$A,AK$4,'連結精算表(FX)'!$C:$C,$B6)</f>
        <v>-10927474725</v>
      </c>
      <c r="AL6" s="12">
        <f>-SUMIFS('連結精算表(FX)'!$E:$E,'連結精算表(FX)'!$A:$A,AL$4,'連結精算表(FX)'!$C:$C,$B6)</f>
        <v>-23275061542</v>
      </c>
      <c r="AM6" s="12">
        <f>-SUMIFS('連結精算表(FX)'!$E:$E,'連結精算表(FX)'!$A:$A,AM$4,'連結精算表(FX)'!$C:$C,$B6)</f>
        <v>-35962685361</v>
      </c>
      <c r="AN6" s="12">
        <f>-SUMIFS('連結精算表(FX)'!$E:$E,'連結精算表(FX)'!$A:$A,AN$4,'連結精算表(FX)'!$C:$C,$B6)</f>
        <v>-1695736192</v>
      </c>
    </row>
    <row r="7" spans="1:40" s="9" customFormat="1">
      <c r="A7" s="9" t="s">
        <v>49</v>
      </c>
      <c r="B7" s="9" t="s">
        <v>50</v>
      </c>
      <c r="C7" s="16" t="s">
        <v>51</v>
      </c>
      <c r="D7" s="19">
        <f>SUMIFS('連結精算表(FX)'!$E:$E,'連結精算表(FX)'!$A:$A,D$4,'連結精算表(FX)'!$C:$C,$B7)</f>
        <v>59411317957</v>
      </c>
      <c r="E7" s="19">
        <f>SUMIFS('連結精算表(FX)'!$E:$E,'連結精算表(FX)'!$A:$A,E$4,'連結精算表(FX)'!$C:$C,$B7)</f>
        <v>15086262171</v>
      </c>
      <c r="F7" s="19">
        <f>SUMIFS('連結精算表(FX)'!$E:$E,'連結精算表(FX)'!$A:$A,F$4,'連結精算表(FX)'!$C:$C,$B7)</f>
        <v>32220964035</v>
      </c>
      <c r="G7" s="19">
        <f>SUMIFS('連結精算表(FX)'!$E:$E,'連結精算表(FX)'!$A:$A,G$4,'連結精算表(FX)'!$C:$C,$B7)</f>
        <v>48928713186</v>
      </c>
      <c r="H7" s="19">
        <f>SUMIFS('連結精算表(FX)'!$E:$E,'連結精算表(FX)'!$A:$A,H$4,'連結精算表(FX)'!$C:$C,$B7)</f>
        <v>64985647851</v>
      </c>
      <c r="I7" s="19">
        <f>SUMIFS('連結精算表(FX)'!$E:$E,'連結精算表(FX)'!$A:$A,I$4,'連結精算表(FX)'!$C:$C,$B7)</f>
        <v>17329332277</v>
      </c>
      <c r="J7" s="19">
        <f>SUMIFS('連結精算表(FX)'!$E:$E,'連結精算表(FX)'!$A:$A,J$4,'連結精算表(FX)'!$C:$C,$B7)</f>
        <v>35777349826</v>
      </c>
      <c r="K7" s="19">
        <f>SUMIFS('連結精算表(FX)'!$E:$E,'連結精算表(FX)'!$A:$A,K$4,'連結精算表(FX)'!$C:$C,$B7)</f>
        <v>53769803619</v>
      </c>
      <c r="L7" s="19">
        <f>SUMIFS('連結精算表(FX)'!$E:$E,'連結精算表(FX)'!$A:$A,L$4,'連結精算表(FX)'!$C:$C,$B7)</f>
        <v>71482012238</v>
      </c>
      <c r="M7" s="19">
        <f>SUMIFS('連結精算表(FX)'!$E:$E,'連結精算表(FX)'!$A:$A,M$4,'連結精算表(FX)'!$C:$C,$B7)</f>
        <v>17934714581</v>
      </c>
      <c r="N7" s="19">
        <f>SUMIFS('連結精算表(FX)'!$E:$E,'連結精算表(FX)'!$A:$A,N$4,'連結精算表(FX)'!$C:$C,$B7)</f>
        <v>37363521165</v>
      </c>
      <c r="O7" s="19">
        <f>SUMIFS('連結精算表(FX)'!$E:$E,'連結精算表(FX)'!$A:$A,O$4,'連結精算表(FX)'!$C:$C,$B7)</f>
        <v>56812780440</v>
      </c>
      <c r="P7" s="19">
        <f>SUMIFS('連結精算表(FX)'!$E:$E,'連結精算表(FX)'!$A:$A,P$4,'連結精算表(FX)'!$C:$C,$B7)</f>
        <v>75563215224</v>
      </c>
      <c r="Q7" s="19">
        <f>SUMIFS('連結精算表(FX)'!$E:$E,'連結精算表(FX)'!$A:$A,Q$4,'連結精算表(FX)'!$C:$C,$B7)</f>
        <v>20237310879</v>
      </c>
      <c r="R7" s="19">
        <f>SUMIFS('連結精算表(FX)'!$E:$E,'連結精算表(FX)'!$A:$A,R$4,'連結精算表(FX)'!$C:$C,$B7)</f>
        <v>41635272107</v>
      </c>
      <c r="S7" s="19">
        <f>SUMIFS('連結精算表(FX)'!$E:$E,'連結精算表(FX)'!$A:$A,S$4,'連結精算表(FX)'!$C:$C,$B7)</f>
        <v>62497232389</v>
      </c>
      <c r="T7" s="19">
        <f>SUMIFS('連結精算表(FX)'!$E:$E,'連結精算表(FX)'!$A:$A,T$4,'連結精算表(FX)'!$C:$C,$B7)</f>
        <v>85644257626</v>
      </c>
      <c r="U7" s="19">
        <f>SUMIFS('連結精算表(FX)'!$E:$E,'連結精算表(FX)'!$A:$A,U$4,'連結精算表(FX)'!$C:$C,$B7)</f>
        <v>25833519169</v>
      </c>
      <c r="V7" s="19">
        <f>SUMIFS('連結精算表(FX)'!$E:$E,'連結精算表(FX)'!$A:$A,V$4,'連結精算表(FX)'!$C:$C,$B7)</f>
        <v>52562375574</v>
      </c>
      <c r="W7" s="19">
        <f>SUMIFS('連結精算表(FX)'!$E:$E,'連結精算表(FX)'!$A:$A,W$4,'連結精算表(FX)'!$C:$C,$B7)</f>
        <v>79541913545</v>
      </c>
      <c r="X7" s="19">
        <f>SUMIFS('連結精算表(FX)'!$E:$E,'連結精算表(FX)'!$A:$A,X$4,'連結精算表(FX)'!$C:$C,$B7)</f>
        <v>105904366332</v>
      </c>
      <c r="Y7" s="19">
        <f>SUMIFS('連結精算表(FX)'!$E:$E,'連結精算表(FX)'!$A:$A,Y$4,'連結精算表(FX)'!$C:$C,$B7)</f>
        <v>28835971715</v>
      </c>
      <c r="Z7" s="19">
        <f>SUMIFS('連結精算表(FX)'!$E:$E,'連結精算表(FX)'!$A:$A,Z$4,'連結精算表(FX)'!$C:$C,$B7)</f>
        <v>59114687704</v>
      </c>
      <c r="AA7" s="19">
        <f>SUMIFS('連結精算表(FX)'!$E:$E,'連結精算表(FX)'!$A:$A,AA$4,'連結精算表(FX)'!$C:$C,$B7)</f>
        <v>88535492812</v>
      </c>
      <c r="AB7" s="19">
        <f>SUMIFS('連結精算表(FX)'!$E:$E,'連結精算表(FX)'!$A:$A,AB$4,'連結精算表(FX)'!$C:$C,$B7)</f>
        <v>116272819431</v>
      </c>
      <c r="AC7" s="19">
        <f>SUMIFS('連結精算表(FX)'!$E:$E,'連結精算表(FX)'!$A:$A,AC$4,'連結精算表(FX)'!$C:$C,$B7)</f>
        <v>20164693280</v>
      </c>
      <c r="AD7" s="19">
        <f>SUMIFS('連結精算表(FX)'!$E:$E,'連結精算表(FX)'!$A:$A,AD$4,'連結精算表(FX)'!$C:$C,$B7)</f>
        <v>46925182803</v>
      </c>
      <c r="AE7" s="19">
        <f>SUMIFS('連結精算表(FX)'!$E:$E,'連結精算表(FX)'!$A:$A,AE$4,'連結精算表(FX)'!$C:$C,$B7)</f>
        <v>74726954958</v>
      </c>
      <c r="AF7" s="30">
        <f>SUMIFS('連結精算表(FX)'!$E:$E,'連結精算表(FX)'!$A:$A,AF$4,'連結精算表(FX)'!$C:$C,$B7)</f>
        <v>100031181109</v>
      </c>
      <c r="AG7" s="19">
        <f>SUMIFS('連結精算表(FX)'!$E:$E,'連結精算表(FX)'!$A:$A,AG$4,'連結精算表(FX)'!$C:$C,$B7)</f>
        <v>28408655578</v>
      </c>
      <c r="AH7" s="19">
        <f>SUMIFS('連結精算表(FX)'!$E:$E,'連結精算表(FX)'!$A:$A,AH$4,'連結精算表(FX)'!$C:$C,$B7)</f>
        <v>57891706636</v>
      </c>
      <c r="AI7" s="19">
        <f>SUMIFS('連結精算表(FX)'!$E:$E,'連結精算表(FX)'!$A:$A,AI$4,'連結精算表(FX)'!$C:$C,$B7)</f>
        <v>87937852463</v>
      </c>
      <c r="AJ7" s="19">
        <f>SUMIFS('連結精算表(FX)'!$E:$E,'連結精算表(FX)'!$A:$A,AJ$4,'連結精算表(FX)'!$C:$C,$B7)</f>
        <v>115174244717</v>
      </c>
      <c r="AK7" s="19">
        <f>SUMIFS('連結精算表(FX)'!$E:$E,'連結精算表(FX)'!$A:$A,AK$4,'連結精算表(FX)'!$C:$C,$B7)</f>
        <v>32888579229</v>
      </c>
      <c r="AL7" s="19">
        <f>SUMIFS('連結精算表(FX)'!$E:$E,'連結精算表(FX)'!$A:$A,AL$4,'連結精算表(FX)'!$C:$C,$B7)</f>
        <v>68694524683</v>
      </c>
      <c r="AM7" s="19">
        <f>SUMIFS('連結精算表(FX)'!$E:$E,'連結精算表(FX)'!$A:$A,AM$4,'連結精算表(FX)'!$C:$C,$B7)</f>
        <v>104903541829</v>
      </c>
      <c r="AN7" s="19">
        <f>SUMIFS('連結精算表(FX)'!$E:$E,'連結精算表(FX)'!$A:$A,AN$4,'連結精算表(FX)'!$C:$C,$B7)</f>
        <v>3863469061</v>
      </c>
    </row>
    <row r="8" spans="1:40" s="9" customFormat="1">
      <c r="A8" s="9" t="s">
        <v>52</v>
      </c>
      <c r="B8" s="9" t="s">
        <v>53</v>
      </c>
      <c r="C8" s="16" t="s">
        <v>54</v>
      </c>
      <c r="D8" s="19">
        <f>-SUMIFS('連結精算表(FX)'!$E:$E,'連結精算表(FX)'!$A:$A,D$4,'連結精算表(FX)'!$C:$C,$B8)</f>
        <v>-54342322522</v>
      </c>
      <c r="E8" s="19">
        <f>-SUMIFS('連結精算表(FX)'!$E:$E,'連結精算表(FX)'!$A:$A,E$4,'連結精算表(FX)'!$C:$C,$B8)</f>
        <v>-13890656615</v>
      </c>
      <c r="F8" s="19">
        <f>-SUMIFS('連結精算表(FX)'!$E:$E,'連結精算表(FX)'!$A:$A,F$4,'連結精算表(FX)'!$C:$C,$B8)</f>
        <v>-29049056357</v>
      </c>
      <c r="G8" s="19">
        <f>-SUMIFS('連結精算表(FX)'!$E:$E,'連結精算表(FX)'!$A:$A,G$4,'連結精算表(FX)'!$C:$C,$B8)</f>
        <v>-43926361364</v>
      </c>
      <c r="H8" s="19">
        <f>-SUMIFS('連結精算表(FX)'!$E:$E,'連結精算表(FX)'!$A:$A,H$4,'連結精算表(FX)'!$C:$C,$B8)</f>
        <v>-58604690043</v>
      </c>
      <c r="I8" s="19">
        <f>-SUMIFS('連結精算表(FX)'!$E:$E,'連結精算表(FX)'!$A:$A,I$4,'連結精算表(FX)'!$C:$C,$B8)</f>
        <v>-15677766454</v>
      </c>
      <c r="J8" s="19">
        <f>-SUMIFS('連結精算表(FX)'!$E:$E,'連結精算表(FX)'!$A:$A,J$4,'連結精算表(FX)'!$C:$C,$B8)+3953671</f>
        <v>-31497388157</v>
      </c>
      <c r="K8" s="19">
        <f>-SUMIFS('連結精算表(FX)'!$E:$E,'連結精算表(FX)'!$A:$A,K$4,'連結精算表(FX)'!$C:$C,$B8)+7923738</f>
        <v>-46994246383</v>
      </c>
      <c r="L8" s="19">
        <f>-SUMIFS('連結精算表(FX)'!$E:$E,'連結精算表(FX)'!$A:$A,L$4,'連結精算表(FX)'!$C:$C,$B8)</f>
        <v>-62347258087</v>
      </c>
      <c r="M8" s="19">
        <f>-SUMIFS('連結精算表(FX)'!$E:$E,'連結精算表(FX)'!$A:$A,M$4,'連結精算表(FX)'!$C:$C,$B8)</f>
        <v>-16000068473</v>
      </c>
      <c r="N8" s="19">
        <f>-SUMIFS('連結精算表(FX)'!$E:$E,'連結精算表(FX)'!$A:$A,N$4,'連結精算表(FX)'!$C:$C,$B8)</f>
        <v>-33030385992</v>
      </c>
      <c r="O8" s="19">
        <f>-SUMIFS('連結精算表(FX)'!$E:$E,'連結精算表(FX)'!$A:$A,O$4,'連結精算表(FX)'!$C:$C,$B8)</f>
        <v>-49828387336</v>
      </c>
      <c r="P8" s="19">
        <f>-SUMIFS('連結精算表(FX)'!$E:$E,'連結精算表(FX)'!$A:$A,P$4,'連結精算表(FX)'!$C:$C,$B8)</f>
        <v>-66279774102</v>
      </c>
      <c r="Q8" s="19">
        <f>-SUMIFS('連結精算表(FX)'!$E:$E,'連結精算表(FX)'!$A:$A,Q$4,'連結精算表(FX)'!$C:$C,$B8)</f>
        <v>-18052657834</v>
      </c>
      <c r="R8" s="19">
        <f>-SUMIFS('連結精算表(FX)'!$E:$E,'連結精算表(FX)'!$A:$A,R$4,'連結精算表(FX)'!$C:$C,$B8)</f>
        <v>-36962888247</v>
      </c>
      <c r="S8" s="19">
        <f>-SUMIFS('連結精算表(FX)'!$E:$E,'連結精算表(FX)'!$A:$A,S$4,'連結精算表(FX)'!$C:$C,$B8)</f>
        <v>-56092912364</v>
      </c>
      <c r="T8" s="19">
        <f>-SUMIFS('連結精算表(FX)'!$E:$E,'連結精算表(FX)'!$A:$A,T$4,'連結精算表(FX)'!$C:$C,$B8)</f>
        <v>-77684754516</v>
      </c>
      <c r="U8" s="19">
        <f>-SUMIFS('連結精算表(FX)'!$E:$E,'連結精算表(FX)'!$A:$A,U$4,'連結精算表(FX)'!$C:$C,$B8)</f>
        <v>-23598313081</v>
      </c>
      <c r="V8" s="19">
        <f>-SUMIFS('連結精算表(FX)'!$E:$E,'連結精算表(FX)'!$A:$A,V$4,'連結精算表(FX)'!$C:$C,$B8)</f>
        <v>-48169066016</v>
      </c>
      <c r="W8" s="19">
        <f>-SUMIFS('連結精算表(FX)'!$E:$E,'連結精算表(FX)'!$A:$A,W$4,'連結精算表(FX)'!$C:$C,$B8)</f>
        <v>-72970230405</v>
      </c>
      <c r="X8" s="19">
        <f>-SUMIFS('連結精算表(FX)'!$E:$E,'連結精算表(FX)'!$A:$A,X$4,'連結精算表(FX)'!$C:$C,$B8)</f>
        <v>-98634016742</v>
      </c>
      <c r="Y8" s="19">
        <f>-SUMIFS('連結精算表(FX)'!$E:$E,'連結精算表(FX)'!$A:$A,Y$4,'連結精算表(FX)'!$C:$C,$B8)</f>
        <v>-26405046847</v>
      </c>
      <c r="Z8" s="19">
        <f>-SUMIFS('連結精算表(FX)'!$E:$E,'連結精算表(FX)'!$A:$A,Z$4,'連結精算表(FX)'!$C:$C,$B8)</f>
        <v>-53275104335</v>
      </c>
      <c r="AA8" s="19">
        <f>-SUMIFS('連結精算表(FX)'!$E:$E,'連結精算表(FX)'!$A:$A,AA$4,'連結精算表(FX)'!$C:$C,$B8)</f>
        <v>-80267059767</v>
      </c>
      <c r="AB8" s="19">
        <f>-SUMIFS('連結精算表(FX)'!$E:$E,'連結精算表(FX)'!$A:$A,AB$4,'連結精算表(FX)'!$C:$C,$B8)</f>
        <v>-107391537614</v>
      </c>
      <c r="AC8" s="19">
        <f>-SUMIFS('連結精算表(FX)'!$E:$E,'連結精算表(FX)'!$A:$A,AC$4,'連結精算表(FX)'!$C:$C,$B8)</f>
        <v>-24357557245</v>
      </c>
      <c r="AD8" s="19">
        <f>-SUMIFS('連結精算表(FX)'!$E:$E,'連結精算表(FX)'!$A:$A,AD$4,'連結精算表(FX)'!$C:$C,$B8)</f>
        <v>-50476597769</v>
      </c>
      <c r="AE8" s="19">
        <f>-SUMIFS('連結精算表(FX)'!$E:$E,'連結精算表(FX)'!$A:$A,AE$4,'連結精算表(FX)'!$C:$C,$B8)</f>
        <v>-77356759706</v>
      </c>
      <c r="AF8" s="30">
        <f>-SUMIFS('連結精算表(FX)'!$E:$E,'連結精算表(FX)'!$A:$A,AF$4,'連結精算表(FX)'!$C:$C,$B8)</f>
        <v>-103903361706</v>
      </c>
      <c r="AG8" s="19">
        <f>-SUMIFS('連結精算表(FX)'!$E:$E,'連結精算表(FX)'!$A:$A,AG$4,'連結精算表(FX)'!$C:$C,$B8)</f>
        <v>-26444379512</v>
      </c>
      <c r="AH8" s="19">
        <f>-SUMIFS('連結精算表(FX)'!$E:$E,'連結精算表(FX)'!$A:$A,AH$4,'連結精算表(FX)'!$C:$C,$B8)</f>
        <v>-53904037973</v>
      </c>
      <c r="AI8" s="19">
        <f>-SUMIFS('連結精算表(FX)'!$E:$E,'連結精算表(FX)'!$A:$A,AI$4,'連結精算表(FX)'!$C:$C,$B8)</f>
        <v>-81723040180</v>
      </c>
      <c r="AJ8" s="19">
        <f>-SUMIFS('連結精算表(FX)'!$E:$E,'連結精算表(FX)'!$A:$A,AJ$4,'連結精算表(FX)'!$C:$C,$B8)</f>
        <v>-109743039480</v>
      </c>
      <c r="AK8" s="19">
        <f>-SUMIFS('連結精算表(FX)'!$E:$E,'連結精算表(FX)'!$A:$A,AK$4,'連結精算表(FX)'!$C:$C,$B8)</f>
        <v>-30042415755</v>
      </c>
      <c r="AL8" s="19">
        <f>-SUMIFS('連結精算表(FX)'!$E:$E,'連結精算表(FX)'!$A:$A,AL$4,'連結精算表(FX)'!$C:$C,$B8)</f>
        <v>-63969984752</v>
      </c>
      <c r="AM8" s="19">
        <f>-SUMIFS('連結精算表(FX)'!$E:$E,'連結精算表(FX)'!$A:$A,AM$4,'連結精算表(FX)'!$C:$C,$B8)</f>
        <v>-98682805077</v>
      </c>
      <c r="AN8" s="19">
        <f>-SUMIFS('連結精算表(FX)'!$E:$E,'連結精算表(FX)'!$A:$A,AN$4,'連結精算表(FX)'!$C:$C,$B8)</f>
        <v>-4049647893</v>
      </c>
    </row>
    <row r="9" spans="1:40" s="9" customFormat="1">
      <c r="A9" s="9" t="s">
        <v>55</v>
      </c>
      <c r="C9" s="16" t="s">
        <v>56</v>
      </c>
      <c r="D9" s="19">
        <f>D7+D8</f>
        <v>5068995435</v>
      </c>
      <c r="E9" s="19">
        <f t="shared" ref="E9:AN9" si="0">E7+E8</f>
        <v>1195605556</v>
      </c>
      <c r="F9" s="19">
        <f t="shared" si="0"/>
        <v>3171907678</v>
      </c>
      <c r="G9" s="19">
        <f t="shared" si="0"/>
        <v>5002351822</v>
      </c>
      <c r="H9" s="19">
        <f t="shared" si="0"/>
        <v>6380957808</v>
      </c>
      <c r="I9" s="19">
        <f t="shared" si="0"/>
        <v>1651565823</v>
      </c>
      <c r="J9" s="19">
        <f t="shared" si="0"/>
        <v>4279961669</v>
      </c>
      <c r="K9" s="19">
        <f>K7+K8</f>
        <v>6775557236</v>
      </c>
      <c r="L9" s="19">
        <f t="shared" si="0"/>
        <v>9134754151</v>
      </c>
      <c r="M9" s="19">
        <f t="shared" si="0"/>
        <v>1934646108</v>
      </c>
      <c r="N9" s="19">
        <f t="shared" si="0"/>
        <v>4333135173</v>
      </c>
      <c r="O9" s="19">
        <f t="shared" si="0"/>
        <v>6984393104</v>
      </c>
      <c r="P9" s="19">
        <f t="shared" si="0"/>
        <v>9283441122</v>
      </c>
      <c r="Q9" s="19">
        <f t="shared" si="0"/>
        <v>2184653045</v>
      </c>
      <c r="R9" s="19">
        <f t="shared" si="0"/>
        <v>4672383860</v>
      </c>
      <c r="S9" s="19">
        <f t="shared" si="0"/>
        <v>6404320025</v>
      </c>
      <c r="T9" s="19">
        <f t="shared" si="0"/>
        <v>7959503110</v>
      </c>
      <c r="U9" s="19">
        <f t="shared" si="0"/>
        <v>2235206088</v>
      </c>
      <c r="V9" s="19">
        <f t="shared" si="0"/>
        <v>4393309558</v>
      </c>
      <c r="W9" s="19">
        <f t="shared" si="0"/>
        <v>6571683140</v>
      </c>
      <c r="X9" s="19">
        <f t="shared" si="0"/>
        <v>7270349590</v>
      </c>
      <c r="Y9" s="19">
        <f t="shared" si="0"/>
        <v>2430924868</v>
      </c>
      <c r="Z9" s="19">
        <f t="shared" si="0"/>
        <v>5839583369</v>
      </c>
      <c r="AA9" s="19">
        <f t="shared" si="0"/>
        <v>8268433045</v>
      </c>
      <c r="AB9" s="19">
        <f t="shared" si="0"/>
        <v>8881281817</v>
      </c>
      <c r="AC9" s="19">
        <f t="shared" si="0"/>
        <v>-4192863965</v>
      </c>
      <c r="AD9" s="19">
        <f t="shared" si="0"/>
        <v>-3551414966</v>
      </c>
      <c r="AE9" s="19">
        <f t="shared" si="0"/>
        <v>-2629804748</v>
      </c>
      <c r="AF9" s="30" t="s">
        <v>57</v>
      </c>
      <c r="AG9" s="19">
        <f t="shared" si="0"/>
        <v>1964276066</v>
      </c>
      <c r="AH9" s="19">
        <f t="shared" si="0"/>
        <v>3987668663</v>
      </c>
      <c r="AI9" s="19">
        <f t="shared" si="0"/>
        <v>6214812283</v>
      </c>
      <c r="AJ9" s="19">
        <f t="shared" si="0"/>
        <v>5431205237</v>
      </c>
      <c r="AK9" s="19">
        <f t="shared" si="0"/>
        <v>2846163474</v>
      </c>
      <c r="AL9" s="19">
        <f t="shared" si="0"/>
        <v>4724539931</v>
      </c>
      <c r="AM9" s="19">
        <f t="shared" si="0"/>
        <v>6220736752</v>
      </c>
      <c r="AN9" s="19">
        <f t="shared" si="0"/>
        <v>-186178832</v>
      </c>
    </row>
    <row r="10" spans="1:40" s="9" customFormat="1">
      <c r="A10" s="9" t="s">
        <v>58</v>
      </c>
      <c r="B10" s="9" t="s">
        <v>59</v>
      </c>
      <c r="C10" s="16" t="s">
        <v>60</v>
      </c>
      <c r="D10" s="19">
        <f>-SUMIFS('連結精算表(FX)'!$E:$E,'連結精算表(FX)'!$A:$A,D$4,'連結精算表(FX)'!$C:$C,$B10)</f>
        <v>-2260393314</v>
      </c>
      <c r="E10" s="19">
        <f>-SUMIFS('連結精算表(FX)'!$E:$E,'連結精算表(FX)'!$A:$A,E$4,'連結精算表(FX)'!$C:$C,$B10)</f>
        <v>-60236577</v>
      </c>
      <c r="F10" s="19">
        <f>-SUMIFS('連結精算表(FX)'!$E:$E,'連結精算表(FX)'!$A:$A,F$4,'連結精算表(FX)'!$C:$C,$B10)</f>
        <v>-988532230</v>
      </c>
      <c r="G10" s="19">
        <f>-SUMIFS('連結精算表(FX)'!$E:$E,'連結精算表(FX)'!$A:$A,G$4,'連結精算表(FX)'!$C:$C,$B10)</f>
        <v>-1027040331</v>
      </c>
      <c r="H10" s="19">
        <f>-SUMIFS('連結精算表(FX)'!$E:$E,'連結精算表(FX)'!$A:$A,H$4,'連結精算表(FX)'!$C:$C,$B10)</f>
        <v>-2155195824</v>
      </c>
      <c r="I10" s="19">
        <f>-SUMIFS('連結精算表(FX)'!$E:$E,'連結精算表(FX)'!$A:$A,I$4,'連結精算表(FX)'!$C:$C,$B10)</f>
        <v>-132487194</v>
      </c>
      <c r="J10" s="19">
        <f>-SUMIFS('連結精算表(FX)'!$E:$E,'連結精算表(FX)'!$A:$A,J$4,'連結精算表(FX)'!$C:$C,$B10)</f>
        <v>-303683279</v>
      </c>
      <c r="K10" s="19">
        <f>-SUMIFS('連結精算表(FX)'!$E:$E,'連結精算表(FX)'!$A:$A,K$4,'連結精算表(FX)'!$C:$C,$B10)</f>
        <v>-347897904</v>
      </c>
      <c r="L10" s="19">
        <f>-SUMIFS('連結精算表(FX)'!$E:$E,'連結精算表(FX)'!$A:$A,L$4,'連結精算表(FX)'!$C:$C,$B10)</f>
        <v>-904780459</v>
      </c>
      <c r="M10" s="19">
        <f>-SUMIFS('連結精算表(FX)'!$E:$E,'連結精算表(FX)'!$A:$A,M$4,'連結精算表(FX)'!$C:$C,$B10)</f>
        <v>-108709621</v>
      </c>
      <c r="N10" s="19">
        <f>-SUMIFS('連結精算表(FX)'!$E:$E,'連結精算表(FX)'!$A:$A,N$4,'連結精算表(FX)'!$C:$C,$B10)</f>
        <v>-152270817</v>
      </c>
      <c r="O10" s="19">
        <f>-SUMIFS('連結精算表(FX)'!$E:$E,'連結精算表(FX)'!$A:$A,O$4,'連結精算表(FX)'!$C:$C,$B10)</f>
        <v>-174192361</v>
      </c>
      <c r="P10" s="19">
        <f>-SUMIFS('連結精算表(FX)'!$E:$E,'連結精算表(FX)'!$A:$A,P$4,'連結精算表(FX)'!$C:$C,$B10)</f>
        <v>-673210398</v>
      </c>
      <c r="Q10" s="19">
        <f>-SUMIFS('連結精算表(FX)'!$E:$E,'連結精算表(FX)'!$A:$A,Q$4,'連結精算表(FX)'!$C:$C,$B10)</f>
        <v>-26534567</v>
      </c>
      <c r="R10" s="19">
        <f>-SUMIFS('連結精算表(FX)'!$E:$E,'連結精算表(FX)'!$A:$A,R$4,'連結精算表(FX)'!$C:$C,$B10)</f>
        <v>-177583681</v>
      </c>
      <c r="S10" s="19">
        <f>-SUMIFS('連結精算表(FX)'!$E:$E,'連結精算表(FX)'!$A:$A,S$4,'連結精算表(FX)'!$C:$C,$B10)</f>
        <v>-197019359</v>
      </c>
      <c r="T10" s="19">
        <f>-SUMIFS('連結精算表(FX)'!$E:$E,'連結精算表(FX)'!$A:$A,T$4,'連結精算表(FX)'!$C:$C,$B10)</f>
        <v>-197813850</v>
      </c>
      <c r="U10" s="19">
        <f>-SUMIFS('連結精算表(FX)'!$E:$E,'連結精算表(FX)'!$A:$A,U$4,'連結精算表(FX)'!$C:$C,$B10)</f>
        <v>-47614184</v>
      </c>
      <c r="V10" s="19">
        <f>-SUMIFS('連結精算表(FX)'!$E:$E,'連結精算表(FX)'!$A:$A,V$4,'連結精算表(FX)'!$C:$C,$B10)</f>
        <v>-142713668</v>
      </c>
      <c r="W10" s="19">
        <f>-SUMIFS('連結精算表(FX)'!$E:$E,'連結精算表(FX)'!$A:$A,W$4,'連結精算表(FX)'!$C:$C,$B10)</f>
        <v>-151888760</v>
      </c>
      <c r="X10" s="19">
        <f>-SUMIFS('連結精算表(FX)'!$E:$E,'連結精算表(FX)'!$A:$A,X$4,'連結精算表(FX)'!$C:$C,$B10)</f>
        <v>-3629912598</v>
      </c>
      <c r="Y10" s="19">
        <f>-SUMIFS('連結精算表(FX)'!$E:$E,'連結精算表(FX)'!$A:$A,Y$4,'連結精算表(FX)'!$C:$C,$B10)</f>
        <v>-12340304</v>
      </c>
      <c r="Z10" s="19">
        <f>-SUMIFS('連結精算表(FX)'!$E:$E,'連結精算表(FX)'!$A:$A,Z$4,'連結精算表(FX)'!$C:$C,$B10)</f>
        <v>-55463788</v>
      </c>
      <c r="AA10" s="19">
        <f>-SUMIFS('連結精算表(FX)'!$E:$E,'連結精算表(FX)'!$A:$A,AA$4,'連結精算表(FX)'!$C:$C,$B10)</f>
        <v>-147069031</v>
      </c>
      <c r="AB10" s="19">
        <f>-SUMIFS('連結精算表(FX)'!$E:$E,'連結精算表(FX)'!$A:$A,AB$4,'連結精算表(FX)'!$C:$C,$B10)</f>
        <v>-3818430095</v>
      </c>
      <c r="AC10" s="19">
        <f>-SUMIFS('連結精算表(FX)'!$E:$E,'連結精算表(FX)'!$A:$A,AC$4,'連結精算表(FX)'!$C:$C,$B10)</f>
        <v>-542990724</v>
      </c>
      <c r="AD10" s="19">
        <f>-SUMIFS('連結精算表(FX)'!$E:$E,'連結精算表(FX)'!$A:$A,AD$4,'連結精算表(FX)'!$C:$C,$B10)</f>
        <v>-1122501295</v>
      </c>
      <c r="AE10" s="19">
        <f>-SUMIFS('連結精算表(FX)'!$E:$E,'連結精算表(FX)'!$A:$A,AE$4,'連結精算表(FX)'!$C:$C,$B10)</f>
        <v>-1435332496</v>
      </c>
      <c r="AF10" s="30">
        <f>-SUMIFS('連結精算表(FX)'!$E:$E,'連結精算表(FX)'!$A:$A,AF$4,'連結精算表(FX)'!$C:$C,$B10)</f>
        <v>-6673774370</v>
      </c>
      <c r="AG10" s="19">
        <f>-SUMIFS('連結精算表(FX)'!$E:$E,'連結精算表(FX)'!$A:$A,AG$4,'連結精算表(FX)'!$C:$C,$B10)</f>
        <v>-335376472</v>
      </c>
      <c r="AH10" s="19">
        <f>-SUMIFS('連結精算表(FX)'!$E:$E,'連結精算表(FX)'!$A:$A,AH$4,'連結精算表(FX)'!$C:$C,$B10)</f>
        <v>-585743474</v>
      </c>
      <c r="AI10" s="19">
        <f>-SUMIFS('連結精算表(FX)'!$E:$E,'連結精算表(FX)'!$A:$A,AI$4,'連結精算表(FX)'!$C:$C,$B10)</f>
        <v>-1078205271</v>
      </c>
      <c r="AJ10" s="19">
        <f>-SUMIFS('連結精算表(FX)'!$E:$E,'連結精算表(FX)'!$A:$A,AJ$4,'連結精算表(FX)'!$C:$C,$B10)</f>
        <v>-4187705106</v>
      </c>
      <c r="AK10" s="19">
        <f>-SUMIFS('連結精算表(FX)'!$E:$E,'連結精算表(FX)'!$A:$A,AK$4,'連結精算表(FX)'!$C:$C,$B10)</f>
        <v>-172808205</v>
      </c>
      <c r="AL10" s="19">
        <f>-SUMIFS('連結精算表(FX)'!$E:$E,'連結精算表(FX)'!$A:$A,AL$4,'連結精算表(FX)'!$C:$C,$B10)</f>
        <v>-260962686</v>
      </c>
      <c r="AM10" s="19">
        <f>-SUMIFS('連結精算表(FX)'!$E:$E,'連結精算表(FX)'!$A:$A,AM$4,'連結精算表(FX)'!$C:$C,$B10)</f>
        <v>-481446892</v>
      </c>
      <c r="AN10" s="19">
        <f>-SUMIFS('連結精算表(FX)'!$E:$E,'連結精算表(FX)'!$A:$A,AN$4,'連結精算表(FX)'!$C:$C,$B10)</f>
        <v>13834303</v>
      </c>
    </row>
    <row r="11" spans="1:40" s="9" customFormat="1">
      <c r="A11" s="9" t="s">
        <v>61</v>
      </c>
      <c r="B11" s="9" t="s">
        <v>62</v>
      </c>
      <c r="C11" s="16" t="s">
        <v>63</v>
      </c>
      <c r="D11" s="19">
        <f>SUMIFS('連結精算表(FX)'!$E:$E,'連結精算表(FX)'!$A:$A,D$4,'連結精算表(FX)'!$C:$C,$B11)</f>
        <v>158299511</v>
      </c>
      <c r="E11" s="19">
        <f>SUMIFS('連結精算表(FX)'!$E:$E,'連結精算表(FX)'!$A:$A,E$4,'連結精算表(FX)'!$C:$C,$B11)</f>
        <v>31343702</v>
      </c>
      <c r="F11" s="19">
        <f>SUMIFS('連結精算表(FX)'!$E:$E,'連結精算表(FX)'!$A:$A,F$4,'連結精算表(FX)'!$C:$C,$B11)</f>
        <v>102666581</v>
      </c>
      <c r="G11" s="19">
        <f>SUMIFS('連結精算表(FX)'!$E:$E,'連結精算表(FX)'!$A:$A,G$4,'連結精算表(FX)'!$C:$C,$B11)</f>
        <v>206936958</v>
      </c>
      <c r="H11" s="19">
        <f>SUMIFS('連結精算表(FX)'!$E:$E,'連結精算表(FX)'!$A:$A,H$4,'連結精算表(FX)'!$C:$C,$B11)</f>
        <v>323769773</v>
      </c>
      <c r="I11" s="19">
        <f>SUMIFS('連結精算表(FX)'!$E:$E,'連結精算表(FX)'!$A:$A,I$4,'連結精算表(FX)'!$C:$C,$B11)</f>
        <v>90537058</v>
      </c>
      <c r="J11" s="19">
        <f>SUMIFS('連結精算表(FX)'!$E:$E,'連結精算表(FX)'!$A:$A,J$4,'連結精算表(FX)'!$C:$C,$B11)</f>
        <v>643563865</v>
      </c>
      <c r="K11" s="19">
        <f>SUMIFS('連結精算表(FX)'!$E:$E,'連結精算表(FX)'!$A:$A,K$4,'連結精算表(FX)'!$C:$C,$B11)</f>
        <v>700517891</v>
      </c>
      <c r="L11" s="19">
        <f>SUMIFS('連結精算表(FX)'!$E:$E,'連結精算表(FX)'!$A:$A,L$4,'連結精算表(FX)'!$C:$C,$B11)</f>
        <v>859506361</v>
      </c>
      <c r="M11" s="19">
        <f>SUMIFS('連結精算表(FX)'!$E:$E,'連結精算表(FX)'!$A:$A,M$4,'連結精算表(FX)'!$C:$C,$B11)</f>
        <v>183391256</v>
      </c>
      <c r="N11" s="19">
        <f>SUMIFS('連結精算表(FX)'!$E:$E,'連結精算表(FX)'!$A:$A,N$4,'連結精算表(FX)'!$C:$C,$B11)</f>
        <v>301998577</v>
      </c>
      <c r="O11" s="19">
        <f>SUMIFS('連結精算表(FX)'!$E:$E,'連結精算表(FX)'!$A:$A,O$4,'連結精算表(FX)'!$C:$C,$B11)</f>
        <v>373096998</v>
      </c>
      <c r="P11" s="19">
        <f>SUMIFS('連結精算表(FX)'!$E:$E,'連結精算表(FX)'!$A:$A,P$4,'連結精算表(FX)'!$C:$C,$B11)</f>
        <v>523315615</v>
      </c>
      <c r="Q11" s="19">
        <f>SUMIFS('連結精算表(FX)'!$E:$E,'連結精算表(FX)'!$A:$A,Q$4,'連結精算表(FX)'!$C:$C,$B11)</f>
        <v>65178042</v>
      </c>
      <c r="R11" s="19">
        <f>SUMIFS('連結精算表(FX)'!$E:$E,'連結精算表(FX)'!$A:$A,R$4,'連結精算表(FX)'!$C:$C,$B11)</f>
        <v>115905482</v>
      </c>
      <c r="S11" s="19">
        <f>SUMIFS('連結精算表(FX)'!$E:$E,'連結精算表(FX)'!$A:$A,S$4,'連結精算表(FX)'!$C:$C,$B11)</f>
        <v>209974802</v>
      </c>
      <c r="T11" s="19">
        <f>SUMIFS('連結精算表(FX)'!$E:$E,'連結精算表(FX)'!$A:$A,T$4,'連結精算表(FX)'!$C:$C,$B11)</f>
        <v>335278333</v>
      </c>
      <c r="U11" s="19">
        <f>SUMIFS('連結精算表(FX)'!$E:$E,'連結精算表(FX)'!$A:$A,U$4,'連結精算表(FX)'!$C:$C,$B11)</f>
        <v>118482676</v>
      </c>
      <c r="V11" s="19">
        <f>SUMIFS('連結精算表(FX)'!$E:$E,'連結精算表(FX)'!$A:$A,V$4,'連結精算表(FX)'!$C:$C,$B11)</f>
        <v>161396702</v>
      </c>
      <c r="W11" s="19">
        <f>SUMIFS('連結精算表(FX)'!$E:$E,'連結精算表(FX)'!$A:$A,W$4,'連結精算表(FX)'!$C:$C,$B11)</f>
        <v>239045636</v>
      </c>
      <c r="X11" s="19">
        <f>SUMIFS('連結精算表(FX)'!$E:$E,'連結精算表(FX)'!$A:$A,X$4,'連結精算表(FX)'!$C:$C,$B11)</f>
        <v>561868737</v>
      </c>
      <c r="Y11" s="19">
        <f>SUMIFS('連結精算表(FX)'!$E:$E,'連結精算表(FX)'!$A:$A,Y$4,'連結精算表(FX)'!$C:$C,$B11)</f>
        <v>228336905</v>
      </c>
      <c r="Z11" s="19">
        <f>SUMIFS('連結精算表(FX)'!$E:$E,'連結精算表(FX)'!$A:$A,Z$4,'連結精算表(FX)'!$C:$C,$B11)</f>
        <v>314668775</v>
      </c>
      <c r="AA11" s="19">
        <f>SUMIFS('連結精算表(FX)'!$E:$E,'連結精算表(FX)'!$A:$A,AA$4,'連結精算表(FX)'!$C:$C,$B11)</f>
        <v>416610859</v>
      </c>
      <c r="AB11" s="19">
        <f>SUMIFS('連結精算表(FX)'!$E:$E,'連結精算表(FX)'!$A:$A,AB$4,'連結精算表(FX)'!$C:$C,$B11)</f>
        <v>1010554541</v>
      </c>
      <c r="AC11" s="19">
        <f>SUMIFS('連結精算表(FX)'!$E:$E,'連結精算表(FX)'!$A:$A,AC$4,'連結精算表(FX)'!$C:$C,$B11)</f>
        <v>1434912725</v>
      </c>
      <c r="AD11" s="19">
        <f>SUMIFS('連結精算表(FX)'!$E:$E,'連結精算表(FX)'!$A:$A,AD$4,'連結精算表(FX)'!$C:$C,$B11)</f>
        <v>2711202614</v>
      </c>
      <c r="AE11" s="19">
        <f>SUMIFS('連結精算表(FX)'!$E:$E,'連結精算表(FX)'!$A:$A,AE$4,'連結精算表(FX)'!$C:$C,$B11)</f>
        <v>3459905213</v>
      </c>
      <c r="AF11" s="30">
        <f>SUMIFS('連結精算表(FX)'!$E:$E,'連結精算表(FX)'!$A:$A,AF$4,'連結精算表(FX)'!$C:$C,$B11)</f>
        <v>4958607109</v>
      </c>
      <c r="AG11" s="19">
        <f>SUMIFS('連結精算表(FX)'!$E:$E,'連結精算表(FX)'!$A:$A,AG$4,'連結精算表(FX)'!$C:$C,$B11)</f>
        <v>3418369060</v>
      </c>
      <c r="AH11" s="19">
        <f>SUMIFS('連結精算表(FX)'!$E:$E,'連結精算表(FX)'!$A:$A,AH$4,'連結精算表(FX)'!$C:$C,$B11)</f>
        <v>6390248444</v>
      </c>
      <c r="AI11" s="19">
        <f>SUMIFS('連結精算表(FX)'!$E:$E,'連結精算表(FX)'!$A:$A,AI$4,'連結精算表(FX)'!$C:$C,$B11)</f>
        <v>11293589511</v>
      </c>
      <c r="AJ11" s="19">
        <f>SUMIFS('連結精算表(FX)'!$E:$E,'連結精算表(FX)'!$A:$A,AJ$4,'連結精算表(FX)'!$C:$C,$B11)</f>
        <v>15490368937</v>
      </c>
      <c r="AK11" s="19">
        <f>SUMIFS('連結精算表(FX)'!$E:$E,'連結精算表(FX)'!$A:$A,AK$4,'連結精算表(FX)'!$C:$C,$B11)</f>
        <v>2686693057</v>
      </c>
      <c r="AL11" s="19">
        <f>SUMIFS('連結精算表(FX)'!$E:$E,'連結精算表(FX)'!$A:$A,AL$4,'連結精算表(FX)'!$C:$C,$B11)</f>
        <v>4203077784</v>
      </c>
      <c r="AM11" s="19">
        <f>SUMIFS('連結精算表(FX)'!$E:$E,'連結精算表(FX)'!$A:$A,AM$4,'連結精算表(FX)'!$C:$C,$B11)</f>
        <v>4747575208</v>
      </c>
      <c r="AN11" s="19">
        <f>SUMIFS('連結精算表(FX)'!$E:$E,'連結精算表(FX)'!$A:$A,AN$4,'連結精算表(FX)'!$C:$C,$B11)</f>
        <v>332941834</v>
      </c>
    </row>
    <row r="12" spans="1:40" s="9" customFormat="1">
      <c r="A12" s="9" t="s">
        <v>64</v>
      </c>
      <c r="B12" s="9" t="s">
        <v>65</v>
      </c>
      <c r="C12" s="16" t="s">
        <v>66</v>
      </c>
      <c r="D12" s="19">
        <f>-SUMIFS('連結精算表(FX)'!$E:$E,'連結精算表(FX)'!$A:$A,D$4,'連結精算表(FX)'!$C:$C,$B12)</f>
        <v>-323418371</v>
      </c>
      <c r="E12" s="19">
        <f>-SUMIFS('連結精算表(FX)'!$E:$E,'連結精算表(FX)'!$A:$A,E$4,'連結精算表(FX)'!$C:$C,$B12)</f>
        <v>-22515376</v>
      </c>
      <c r="F12" s="19">
        <f>-SUMIFS('連結精算表(FX)'!$E:$E,'連結精算表(FX)'!$A:$A,F$4,'連結精算表(FX)'!$C:$C,$B12)</f>
        <v>-302808161</v>
      </c>
      <c r="G12" s="19">
        <f>-SUMIFS('連結精算表(FX)'!$E:$E,'連結精算表(FX)'!$A:$A,G$4,'連結精算表(FX)'!$C:$C,$B12)</f>
        <v>-368119891</v>
      </c>
      <c r="H12" s="19">
        <f>-SUMIFS('連結精算表(FX)'!$E:$E,'連結精算表(FX)'!$A:$A,H$4,'連結精算表(FX)'!$C:$C,$B12)</f>
        <v>-374479099</v>
      </c>
      <c r="I12" s="19">
        <f>-SUMIFS('連結精算表(FX)'!$E:$E,'連結精算表(FX)'!$A:$A,I$4,'連結精算表(FX)'!$C:$C,$B12)</f>
        <v>-44570254</v>
      </c>
      <c r="J12" s="19">
        <f>-SUMIFS('連結精算表(FX)'!$E:$E,'連結精算表(FX)'!$A:$A,J$4,'連結精算表(FX)'!$C:$C,$B12)</f>
        <v>-159043460</v>
      </c>
      <c r="K12" s="19">
        <f>-SUMIFS('連結精算表(FX)'!$E:$E,'連結精算表(FX)'!$A:$A,K$4,'連結精算表(FX)'!$C:$C,$B12)</f>
        <v>-206187354</v>
      </c>
      <c r="L12" s="19">
        <f>-SUMIFS('連結精算表(FX)'!$E:$E,'連結精算表(FX)'!$A:$A,L$4,'連結精算表(FX)'!$C:$C,$B12)</f>
        <v>-356756579</v>
      </c>
      <c r="M12" s="19">
        <f>-SUMIFS('連結精算表(FX)'!$E:$E,'連結精算表(FX)'!$A:$A,M$4,'連結精算表(FX)'!$C:$C,$B12)</f>
        <v>-54122757</v>
      </c>
      <c r="N12" s="19">
        <f>-SUMIFS('連結精算表(FX)'!$E:$E,'連結精算表(FX)'!$A:$A,N$4,'連結精算表(FX)'!$C:$C,$B12)</f>
        <v>-119582857</v>
      </c>
      <c r="O12" s="19">
        <f>-SUMIFS('連結精算表(FX)'!$E:$E,'連結精算表(FX)'!$A:$A,O$4,'連結精算表(FX)'!$C:$C,$B12)</f>
        <v>-182532680</v>
      </c>
      <c r="P12" s="19">
        <f>-SUMIFS('連結精算表(FX)'!$E:$E,'連結精算表(FX)'!$A:$A,P$4,'連結精算表(FX)'!$C:$C,$B12)</f>
        <v>-514200122</v>
      </c>
      <c r="Q12" s="19">
        <f>-SUMIFS('連結精算表(FX)'!$E:$E,'連結精算表(FX)'!$A:$A,Q$4,'連結精算表(FX)'!$C:$C,$B12)</f>
        <v>-108268178</v>
      </c>
      <c r="R12" s="19">
        <f>-SUMIFS('連結精算表(FX)'!$E:$E,'連結精算表(FX)'!$A:$A,R$4,'連結精算表(FX)'!$C:$C,$B12)</f>
        <v>-189657585</v>
      </c>
      <c r="S12" s="19">
        <f>-SUMIFS('連結精算表(FX)'!$E:$E,'連結精算表(FX)'!$A:$A,S$4,'連結精算表(FX)'!$C:$C,$B12)</f>
        <v>-290358876</v>
      </c>
      <c r="T12" s="19">
        <f>-SUMIFS('連結精算表(FX)'!$E:$E,'連結精算表(FX)'!$A:$A,T$4,'連結精算表(FX)'!$C:$C,$B12)</f>
        <v>-461919682</v>
      </c>
      <c r="U12" s="19">
        <f>-SUMIFS('連結精算表(FX)'!$E:$E,'連結精算表(FX)'!$A:$A,U$4,'連結精算表(FX)'!$C:$C,$B12)</f>
        <v>-67633795</v>
      </c>
      <c r="V12" s="19">
        <f>-SUMIFS('連結精算表(FX)'!$E:$E,'連結精算表(FX)'!$A:$A,V$4,'連結精算表(FX)'!$C:$C,$B12)</f>
        <v>-289818473</v>
      </c>
      <c r="W12" s="19">
        <f>-SUMIFS('連結精算表(FX)'!$E:$E,'連結精算表(FX)'!$A:$A,W$4,'連結精算表(FX)'!$C:$C,$B12)</f>
        <v>-775566433</v>
      </c>
      <c r="X12" s="19">
        <f>-SUMIFS('連結精算表(FX)'!$E:$E,'連結精算表(FX)'!$A:$A,X$4,'連結精算表(FX)'!$C:$C,$B12)</f>
        <v>-1900155998</v>
      </c>
      <c r="Y12" s="19">
        <f>-SUMIFS('連結精算表(FX)'!$E:$E,'連結精算表(FX)'!$A:$A,Y$4,'連結精算表(FX)'!$C:$C,$B12)</f>
        <v>-595810383</v>
      </c>
      <c r="Z12" s="19">
        <f>-SUMIFS('連結精算表(FX)'!$E:$E,'連結精算表(FX)'!$A:$A,Z$4,'連結精算表(FX)'!$C:$C,$B12)</f>
        <v>-1014749809</v>
      </c>
      <c r="AA12" s="19">
        <f>-SUMIFS('連結精算表(FX)'!$E:$E,'連結精算表(FX)'!$A:$A,AA$4,'連結精算表(FX)'!$C:$C,$B12)</f>
        <v>-1195963124</v>
      </c>
      <c r="AB12" s="19">
        <f>-SUMIFS('連結精算表(FX)'!$E:$E,'連結精算表(FX)'!$A:$A,AB$4,'連結精算表(FX)'!$C:$C,$B12)</f>
        <v>-1706703641</v>
      </c>
      <c r="AC12" s="19">
        <f>-SUMIFS('連結精算表(FX)'!$E:$E,'連結精算表(FX)'!$A:$A,AC$4,'連結精算表(FX)'!$C:$C,$B12)</f>
        <v>-248917849</v>
      </c>
      <c r="AD12" s="19">
        <f>-SUMIFS('連結精算表(FX)'!$E:$E,'連結精算表(FX)'!$A:$A,AD$4,'連結精算表(FX)'!$C:$C,$B12)</f>
        <v>-744016474</v>
      </c>
      <c r="AE12" s="19">
        <f>-SUMIFS('連結精算表(FX)'!$E:$E,'連結精算表(FX)'!$A:$A,AE$4,'連結精算表(FX)'!$C:$C,$B12)</f>
        <v>-1121269379</v>
      </c>
      <c r="AF12" s="30">
        <f>-SUMIFS('連結精算表(FX)'!$E:$E,'連結精算表(FX)'!$A:$A,AF$4,'連結精算表(FX)'!$C:$C,$B12)</f>
        <v>-1748633507</v>
      </c>
      <c r="AG12" s="19">
        <f>-SUMIFS('連結精算表(FX)'!$E:$E,'連結精算表(FX)'!$A:$A,AG$4,'連結精算表(FX)'!$C:$C,$B12)</f>
        <v>-278165858</v>
      </c>
      <c r="AH12" s="19">
        <f>-SUMIFS('連結精算表(FX)'!$E:$E,'連結精算表(FX)'!$A:$A,AH$4,'連結精算表(FX)'!$C:$C,$B12)</f>
        <v>-1583889657</v>
      </c>
      <c r="AI12" s="19">
        <f>-SUMIFS('連結精算表(FX)'!$E:$E,'連結精算表(FX)'!$A:$A,AI$4,'連結精算表(FX)'!$C:$C,$B12)</f>
        <v>-1923846469</v>
      </c>
      <c r="AJ12" s="19">
        <f>-SUMIFS('連結精算表(FX)'!$E:$E,'連結精算表(FX)'!$A:$A,AJ$4,'連結精算表(FX)'!$C:$C,$B12)</f>
        <v>-2491190209</v>
      </c>
      <c r="AK12" s="19">
        <f>-SUMIFS('連結精算表(FX)'!$E:$E,'連結精算表(FX)'!$A:$A,AK$4,'連結精算表(FX)'!$C:$C,$B12)</f>
        <v>-669400155</v>
      </c>
      <c r="AL12" s="19">
        <f>-SUMIFS('連結精算表(FX)'!$E:$E,'連結精算表(FX)'!$A:$A,AL$4,'連結精算表(FX)'!$C:$C,$B12)</f>
        <v>-2187217445</v>
      </c>
      <c r="AM12" s="19">
        <f>-SUMIFS('連結精算表(FX)'!$E:$E,'連結精算表(FX)'!$A:$A,AM$4,'連結精算表(FX)'!$C:$C,$B12)</f>
        <v>-2418095567</v>
      </c>
      <c r="AN12" s="19">
        <f>-SUMIFS('連結精算表(FX)'!$E:$E,'連結精算表(FX)'!$A:$A,AN$4,'連結精算表(FX)'!$C:$C,$B12)</f>
        <v>-315394031</v>
      </c>
    </row>
    <row r="13" spans="1:40" s="9" customFormat="1">
      <c r="A13" s="9" t="s">
        <v>67</v>
      </c>
      <c r="B13" s="9" t="s">
        <v>68</v>
      </c>
      <c r="C13" s="16" t="s">
        <v>69</v>
      </c>
      <c r="D13" s="19">
        <f>SUMIFS('連結精算表(FX)'!$E:$E,'連結精算表(FX)'!$A:$A,D$4,'連結精算表(FX)'!$C:$C,$B13)</f>
        <v>2643483261</v>
      </c>
      <c r="E13" s="19">
        <f>SUMIFS('連結精算表(FX)'!$E:$E,'連結精算表(FX)'!$A:$A,E$4,'連結精算表(FX)'!$C:$C,$B13)</f>
        <v>1144197305</v>
      </c>
      <c r="F13" s="19">
        <f>SUMIFS('連結精算表(FX)'!$E:$E,'連結精算表(FX)'!$A:$A,F$4,'連結精算表(FX)'!$C:$C,$B13)</f>
        <v>1983233868</v>
      </c>
      <c r="G13" s="19">
        <f>SUMIFS('連結精算表(FX)'!$E:$E,'連結精算表(FX)'!$A:$A,G$4,'連結精算表(FX)'!$C:$C,$B13)</f>
        <v>3814128558</v>
      </c>
      <c r="H13" s="19">
        <f>SUMIFS('連結精算表(FX)'!$E:$E,'連結精算表(FX)'!$A:$A,H$4,'連結精算表(FX)'!$C:$C,$B13)</f>
        <v>4175052658</v>
      </c>
      <c r="I13" s="19">
        <f>SUMIFS('連結精算表(FX)'!$E:$E,'連結精算表(FX)'!$A:$A,I$4,'連結精算表(FX)'!$C:$C,$B13)</f>
        <v>1565045433</v>
      </c>
      <c r="J13" s="19">
        <f>SUMIFS('連結精算表(FX)'!$E:$E,'連結精算表(FX)'!$A:$A,J$4,'連結精算表(FX)'!$C:$C,$B13)+3953671</f>
        <v>4460798795</v>
      </c>
      <c r="K13" s="19">
        <f>SUMIFS('連結精算表(FX)'!$E:$E,'連結精算表(FX)'!$A:$A,K$4,'連結精算表(FX)'!$C:$C,$B13)+7923738</f>
        <v>6921989869</v>
      </c>
      <c r="L13" s="19">
        <f>SUMIFS('連結精算表(FX)'!$E:$E,'連結精算表(FX)'!$A:$A,L$4,'連結精算表(FX)'!$C:$C,$B13)</f>
        <v>8732723474</v>
      </c>
      <c r="M13" s="19">
        <f>SUMIFS('連結精算表(FX)'!$E:$E,'連結精算表(FX)'!$A:$A,M$4,'連結精算表(FX)'!$C:$C,$B13)</f>
        <v>1955204986</v>
      </c>
      <c r="N13" s="19">
        <f>SUMIFS('連結精算表(FX)'!$E:$E,'連結精算表(FX)'!$A:$A,N$4,'連結精算表(FX)'!$C:$C,$B13)</f>
        <v>4363280076</v>
      </c>
      <c r="O13" s="19">
        <f>SUMIFS('連結精算表(FX)'!$E:$E,'連結精算表(FX)'!$A:$A,O$4,'連結精算表(FX)'!$C:$C,$B13)</f>
        <v>7000765061</v>
      </c>
      <c r="P13" s="19">
        <f>SUMIFS('連結精算表(FX)'!$E:$E,'連結精算表(FX)'!$A:$A,P$4,'連結精算表(FX)'!$C:$C,$B13)</f>
        <v>8619346217</v>
      </c>
      <c r="Q13" s="19">
        <f>SUMIFS('連結精算表(FX)'!$E:$E,'連結精算表(FX)'!$A:$A,Q$4,'連結精算表(FX)'!$C:$C,$B13)</f>
        <v>2115028342</v>
      </c>
      <c r="R13" s="19">
        <f>SUMIFS('連結精算表(FX)'!$E:$E,'連結精算表(FX)'!$A:$A,R$4,'連結精算表(FX)'!$C:$C,$B13)</f>
        <v>4421048076</v>
      </c>
      <c r="S13" s="19">
        <f>SUMIFS('連結精算表(FX)'!$E:$E,'連結精算表(FX)'!$A:$A,S$4,'連結精算表(FX)'!$C:$C,$B13)</f>
        <v>6126916592</v>
      </c>
      <c r="T13" s="19">
        <f>SUMIFS('連結精算表(FX)'!$E:$E,'連結精算表(FX)'!$A:$A,T$4,'連結精算表(FX)'!$C:$C,$B13)</f>
        <v>7635047911</v>
      </c>
      <c r="U13" s="19">
        <f>SUMIFS('連結精算表(FX)'!$E:$E,'連結精算表(FX)'!$A:$A,U$4,'連結精算表(FX)'!$C:$C,$B13)</f>
        <v>2238440785</v>
      </c>
      <c r="V13" s="19">
        <f>SUMIFS('連結精算表(FX)'!$E:$E,'連結精算表(FX)'!$A:$A,V$4,'連結精算表(FX)'!$C:$C,$B13)</f>
        <v>4122174119</v>
      </c>
      <c r="W13" s="19">
        <f>SUMIFS('連結精算表(FX)'!$E:$E,'連結精算表(FX)'!$A:$A,W$4,'連結精算表(FX)'!$C:$C,$B13)</f>
        <v>5883273583</v>
      </c>
      <c r="X13" s="19">
        <f>SUMIFS('連結精算表(FX)'!$E:$E,'連結精算表(FX)'!$A:$A,X$4,'連結精算表(FX)'!$C:$C,$B13)</f>
        <v>2302149731</v>
      </c>
      <c r="Y13" s="19">
        <f>SUMIFS('連結精算表(FX)'!$E:$E,'連結精算表(FX)'!$A:$A,Y$4,'連結精算表(FX)'!$C:$C,$B13)</f>
        <v>2051111086</v>
      </c>
      <c r="Z13" s="19">
        <f>SUMIFS('連結精算表(FX)'!$E:$E,'連結精算表(FX)'!$A:$A,Z$4,'連結精算表(FX)'!$C:$C,$B13)</f>
        <v>5084038547</v>
      </c>
      <c r="AA13" s="19">
        <f>SUMIFS('連結精算表(FX)'!$E:$E,'連結精算表(FX)'!$A:$A,AA$4,'連結精算表(FX)'!$C:$C,$B13)</f>
        <v>7342011749</v>
      </c>
      <c r="AB13" s="19">
        <f>SUMIFS('連結精算表(FX)'!$E:$E,'連結精算表(FX)'!$A:$A,AB$4,'連結精算表(FX)'!$C:$C,$B13)</f>
        <v>4366702622</v>
      </c>
      <c r="AC13" s="19">
        <f>SUMIFS('連結精算表(FX)'!$E:$E,'連結精算表(FX)'!$A:$A,AC$4,'連結精算表(FX)'!$C:$C,$B13)</f>
        <v>-3549859813</v>
      </c>
      <c r="AD13" s="19">
        <f>SUMIFS('連結精算表(FX)'!$E:$E,'連結精算表(FX)'!$A:$A,AD$4,'連結精算表(FX)'!$C:$C,$B13)</f>
        <v>-2706730121</v>
      </c>
      <c r="AE13" s="19">
        <f>SUMIFS('連結精算表(FX)'!$E:$E,'連結精算表(FX)'!$A:$A,AE$4,'連結精算表(FX)'!$C:$C,$B13)</f>
        <v>-1726501410</v>
      </c>
      <c r="AF13" s="30">
        <f>SUMIFS('連結精算表(FX)'!$E:$E,'連結精算表(FX)'!$A:$A,AF$4,'連結精算表(FX)'!$C:$C,$B13)</f>
        <v>-7335981365</v>
      </c>
      <c r="AG13" s="19">
        <f>SUMIFS('連結精算表(FX)'!$E:$E,'連結精算表(FX)'!$A:$A,AG$4,'連結精算表(FX)'!$C:$C,$B13)</f>
        <v>4769102796</v>
      </c>
      <c r="AH13" s="19">
        <f>SUMIFS('連結精算表(FX)'!$E:$E,'連結精算表(FX)'!$A:$A,AH$4,'連結精算表(FX)'!$C:$C,$B13)</f>
        <v>8208283976</v>
      </c>
      <c r="AI13" s="19">
        <f>SUMIFS('連結精算表(FX)'!$E:$E,'連結精算表(FX)'!$A:$A,AI$4,'連結精算表(FX)'!$C:$C,$B13)</f>
        <v>14506350054</v>
      </c>
      <c r="AJ13" s="19">
        <f>SUMIFS('連結精算表(FX)'!$E:$E,'連結精算表(FX)'!$A:$A,AJ$4,'連結精算表(FX)'!$C:$C,$B13)</f>
        <v>14242678859</v>
      </c>
      <c r="AK13" s="19">
        <f>SUMIFS('連結精算表(FX)'!$E:$E,'連結精算表(FX)'!$A:$A,AK$4,'連結精算表(FX)'!$C:$C,$B13)</f>
        <v>4690648171</v>
      </c>
      <c r="AL13" s="19">
        <f>SUMIFS('連結精算表(FX)'!$E:$E,'連結精算表(FX)'!$A:$A,AL$4,'連結精算表(FX)'!$C:$C,$B13)</f>
        <v>6479437584</v>
      </c>
      <c r="AM13" s="19">
        <f>SUMIFS('連結精算表(FX)'!$E:$E,'連結精算表(FX)'!$A:$A,AM$4,'連結精算表(FX)'!$C:$C,$B13)</f>
        <v>8068769501</v>
      </c>
      <c r="AN13" s="19">
        <f>SUMIFS('連結精算表(FX)'!$E:$E,'連結精算表(FX)'!$A:$A,AN$4,'連結精算表(FX)'!$C:$C,$B13)</f>
        <v>-154796726</v>
      </c>
    </row>
    <row r="14" spans="1:40" s="9" customFormat="1">
      <c r="A14" s="9" t="s">
        <v>70</v>
      </c>
      <c r="B14" s="9" t="s">
        <v>71</v>
      </c>
      <c r="C14" s="16" t="s">
        <v>72</v>
      </c>
      <c r="D14" s="19">
        <f>SUMIFS('連結精算表(FX)'!$E:$E,'連結精算表(FX)'!$A:$A,D$4,'連結精算表(FX)'!$C:$C,$B14)</f>
        <v>245571760</v>
      </c>
      <c r="E14" s="19">
        <f>SUMIFS('連結精算表(FX)'!$E:$E,'連結精算表(FX)'!$A:$A,E$4,'連結精算表(FX)'!$C:$C,$B14)</f>
        <v>42615364</v>
      </c>
      <c r="F14" s="19">
        <f>SUMIFS('連結精算表(FX)'!$E:$E,'連結精算表(FX)'!$A:$A,F$4,'連結精算表(FX)'!$C:$C,$B14)</f>
        <v>114549556</v>
      </c>
      <c r="G14" s="19">
        <f>SUMIFS('連結精算表(FX)'!$E:$E,'連結精算表(FX)'!$A:$A,G$4,'連結精算表(FX)'!$C:$C,$B14)</f>
        <v>245512461</v>
      </c>
      <c r="H14" s="19">
        <f>SUMIFS('連結精算表(FX)'!$E:$E,'連結精算表(FX)'!$A:$A,H$4,'連結精算表(FX)'!$C:$C,$B14)</f>
        <v>206239082</v>
      </c>
      <c r="I14" s="19">
        <f>SUMIFS('連結精算表(FX)'!$E:$E,'連結精算表(FX)'!$A:$A,I$4,'連結精算表(FX)'!$C:$C,$B14)</f>
        <v>45053676</v>
      </c>
      <c r="J14" s="19">
        <f>SUMIFS('連結精算表(FX)'!$E:$E,'連結精算表(FX)'!$A:$A,J$4,'連結精算表(FX)'!$C:$C,$B14)</f>
        <v>94208976</v>
      </c>
      <c r="K14" s="19">
        <f>SUMIFS('連結精算表(FX)'!$E:$E,'連結精算表(FX)'!$A:$A,K$4,'連結精算表(FX)'!$C:$C,$B14)</f>
        <v>134109513</v>
      </c>
      <c r="L14" s="19">
        <f>SUMIFS('連結精算表(FX)'!$E:$E,'連結精算表(FX)'!$A:$A,L$4,'連結精算表(FX)'!$C:$C,$B14)</f>
        <v>154763279</v>
      </c>
      <c r="M14" s="19">
        <f>SUMIFS('連結精算表(FX)'!$E:$E,'連結精算表(FX)'!$A:$A,M$4,'連結精算表(FX)'!$C:$C,$B14)</f>
        <v>45553162</v>
      </c>
      <c r="N14" s="19">
        <f>SUMIFS('連結精算表(FX)'!$E:$E,'連結精算表(FX)'!$A:$A,N$4,'連結精算表(FX)'!$C:$C,$B14)</f>
        <v>89725414</v>
      </c>
      <c r="O14" s="19">
        <f>SUMIFS('連結精算表(FX)'!$E:$E,'連結精算表(FX)'!$A:$A,O$4,'連結精算表(FX)'!$C:$C,$B14)</f>
        <v>158888535</v>
      </c>
      <c r="P14" s="19">
        <f>SUMIFS('連結精算表(FX)'!$E:$E,'連結精算表(FX)'!$A:$A,P$4,'連結精算表(FX)'!$C:$C,$B14)</f>
        <v>177294725</v>
      </c>
      <c r="Q14" s="19">
        <f>SUMIFS('連結精算表(FX)'!$E:$E,'連結精算表(FX)'!$A:$A,Q$4,'連結精算表(FX)'!$C:$C,$B14)</f>
        <v>71412396</v>
      </c>
      <c r="R14" s="19">
        <f>SUMIFS('連結精算表(FX)'!$E:$E,'連結精算表(FX)'!$A:$A,R$4,'連結精算表(FX)'!$C:$C,$B14)</f>
        <v>169915624</v>
      </c>
      <c r="S14" s="19">
        <f>SUMIFS('連結精算表(FX)'!$E:$E,'連結精算表(FX)'!$A:$A,S$4,'連結精算表(FX)'!$C:$C,$B14)</f>
        <v>214537303</v>
      </c>
      <c r="T14" s="19">
        <f>SUMIFS('連結精算表(FX)'!$E:$E,'連結精算表(FX)'!$A:$A,T$4,'連結精算表(FX)'!$C:$C,$B14)</f>
        <v>182211057</v>
      </c>
      <c r="U14" s="19">
        <f>SUMIFS('連結精算表(FX)'!$E:$E,'連結精算表(FX)'!$A:$A,U$4,'連結精算表(FX)'!$C:$C,$B14)</f>
        <v>199338015</v>
      </c>
      <c r="V14" s="19">
        <f>SUMIFS('連結精算表(FX)'!$E:$E,'連結精算表(FX)'!$A:$A,V$4,'連結精算表(FX)'!$C:$C,$B14)</f>
        <v>393497090</v>
      </c>
      <c r="W14" s="19">
        <f>SUMIFS('連結精算表(FX)'!$E:$E,'連結精算表(FX)'!$A:$A,W$4,'連結精算表(FX)'!$C:$C,$B14)</f>
        <v>280736671</v>
      </c>
      <c r="X14" s="19">
        <f>SUMIFS('連結精算表(FX)'!$E:$E,'連結精算表(FX)'!$A:$A,X$4,'連結精算表(FX)'!$C:$C,$B14)</f>
        <v>356105429</v>
      </c>
      <c r="Y14" s="19">
        <f>SUMIFS('連結精算表(FX)'!$E:$E,'連結精算表(FX)'!$A:$A,Y$4,'連結精算表(FX)'!$C:$C,$B14)</f>
        <v>54798568</v>
      </c>
      <c r="Z14" s="19">
        <f>SUMIFS('連結精算表(FX)'!$E:$E,'連結精算表(FX)'!$A:$A,Z$4,'連結精算表(FX)'!$C:$C,$B14)</f>
        <v>117993594</v>
      </c>
      <c r="AA14" s="19">
        <f>SUMIFS('連結精算表(FX)'!$E:$E,'連結精算表(FX)'!$A:$A,AA$4,'連結精算表(FX)'!$C:$C,$B14)</f>
        <v>149262291</v>
      </c>
      <c r="AB14" s="19">
        <f>SUMIFS('連結精算表(FX)'!$E:$E,'連結精算表(FX)'!$A:$A,AB$4,'連結精算表(FX)'!$C:$C,$B14)</f>
        <v>215006713</v>
      </c>
      <c r="AC14" s="19">
        <f>SUMIFS('連結精算表(FX)'!$E:$E,'連結精算表(FX)'!$A:$A,AC$4,'連結精算表(FX)'!$C:$C,$B14)</f>
        <v>48018137</v>
      </c>
      <c r="AD14" s="19">
        <f>SUMIFS('連結精算表(FX)'!$E:$E,'連結精算表(FX)'!$A:$A,AD$4,'連結精算表(FX)'!$C:$C,$B14)</f>
        <v>55498453</v>
      </c>
      <c r="AE14" s="19">
        <f>SUMIFS('連結精算表(FX)'!$E:$E,'連結精算表(FX)'!$A:$A,AE$4,'連結精算表(FX)'!$C:$C,$B14)</f>
        <v>74281981</v>
      </c>
      <c r="AF14" s="30">
        <f>SUMIFS('連結精算表(FX)'!$E:$E,'連結精算表(FX)'!$A:$A,AF$4,'連結精算表(FX)'!$C:$C,$B14)</f>
        <v>162795375</v>
      </c>
      <c r="AG14" s="19">
        <f>SUMIFS('連結精算表(FX)'!$E:$E,'連結精算表(FX)'!$A:$A,AG$4,'連結精算表(FX)'!$C:$C,$B14)</f>
        <v>30194387</v>
      </c>
      <c r="AH14" s="19">
        <f>SUMIFS('連結精算表(FX)'!$E:$E,'連結精算表(FX)'!$A:$A,AH$4,'連結精算表(FX)'!$C:$C,$B14)</f>
        <v>160765759</v>
      </c>
      <c r="AI14" s="19">
        <f>SUMIFS('連結精算表(FX)'!$E:$E,'連結精算表(FX)'!$A:$A,AI$4,'連結精算表(FX)'!$C:$C,$B14)</f>
        <v>421731307</v>
      </c>
      <c r="AJ14" s="19">
        <f>SUMIFS('連結精算表(FX)'!$E:$E,'連結精算表(FX)'!$A:$A,AJ$4,'連結精算表(FX)'!$C:$C,$B14)</f>
        <v>1021600906</v>
      </c>
      <c r="AK14" s="19">
        <f>SUMIFS('連結精算表(FX)'!$E:$E,'連結精算表(FX)'!$A:$A,AK$4,'連結精算表(FX)'!$C:$C,$B14)</f>
        <v>949669211</v>
      </c>
      <c r="AL14" s="19">
        <f>SUMIFS('連結精算表(FX)'!$E:$E,'連結精算表(FX)'!$A:$A,AL$4,'連結精算表(FX)'!$C:$C,$B14)</f>
        <v>1484395475</v>
      </c>
      <c r="AM14" s="19">
        <f>SUMIFS('連結精算表(FX)'!$E:$E,'連結精算表(FX)'!$A:$A,AM$4,'連結精算表(FX)'!$C:$C,$B14)</f>
        <v>934937512</v>
      </c>
      <c r="AN14" s="19">
        <f>SUMIFS('連結精算表(FX)'!$E:$E,'連結精算表(FX)'!$A:$A,AN$4,'連結精算表(FX)'!$C:$C,$B14)</f>
        <v>15391781</v>
      </c>
    </row>
    <row r="15" spans="1:40" s="9" customFormat="1">
      <c r="A15" s="9" t="s">
        <v>73</v>
      </c>
      <c r="B15" s="9" t="s">
        <v>74</v>
      </c>
      <c r="C15" s="16" t="s">
        <v>75</v>
      </c>
      <c r="D15" s="19">
        <f>-SUMIFS('連結精算表(FX)'!$E:$E,'連結精算表(FX)'!$A:$A,D$4,'連結精算表(FX)'!$C:$C,$B15)</f>
        <v>-391386360</v>
      </c>
      <c r="E15" s="19">
        <f>-SUMIFS('連結精算表(FX)'!$E:$E,'連結精算表(FX)'!$A:$A,E$4,'連結精算表(FX)'!$C:$C,$B15)</f>
        <v>-203514092</v>
      </c>
      <c r="F15" s="19">
        <f>-SUMIFS('連結精算表(FX)'!$E:$E,'連結精算表(FX)'!$A:$A,F$4,'連結精算表(FX)'!$C:$C,$B15)</f>
        <v>-199683273</v>
      </c>
      <c r="G15" s="19">
        <f>-SUMIFS('連結精算表(FX)'!$E:$E,'連結精算表(FX)'!$A:$A,G$4,'連結精算表(FX)'!$C:$C,$B15)</f>
        <v>-323854647</v>
      </c>
      <c r="H15" s="19">
        <f>-SUMIFS('連結精算表(FX)'!$E:$E,'連結精算表(FX)'!$A:$A,H$4,'連結精算表(FX)'!$C:$C,$B15)</f>
        <v>-637258352</v>
      </c>
      <c r="I15" s="19">
        <f>-SUMIFS('連結精算表(FX)'!$E:$E,'連結精算表(FX)'!$A:$A,I$4,'連結精算表(FX)'!$C:$C,$B15)</f>
        <v>-94784733</v>
      </c>
      <c r="J15" s="19">
        <f>-SUMIFS('連結精算表(FX)'!$E:$E,'連結精算表(FX)'!$A:$A,J$4,'連結精算表(FX)'!$C:$C,$B15)</f>
        <v>-425564809</v>
      </c>
      <c r="K15" s="19">
        <f>-SUMIFS('連結精算表(FX)'!$E:$E,'連結精算表(FX)'!$A:$A,K$4,'連結精算表(FX)'!$C:$C,$B15)</f>
        <v>-531529484</v>
      </c>
      <c r="L15" s="19">
        <f>-SUMIFS('連結精算表(FX)'!$E:$E,'連結精算表(FX)'!$A:$A,L$4,'連結精算表(FX)'!$C:$C,$B15)</f>
        <v>-765600542</v>
      </c>
      <c r="M15" s="19">
        <f>-SUMIFS('連結精算表(FX)'!$E:$E,'連結精算表(FX)'!$A:$A,M$4,'連結精算表(FX)'!$C:$C,$B15)</f>
        <v>-382582682</v>
      </c>
      <c r="N15" s="19">
        <f>-SUMIFS('連結精算表(FX)'!$E:$E,'連結精算表(FX)'!$A:$A,N$4,'連結精算表(FX)'!$C:$C,$B15)</f>
        <v>-536056652</v>
      </c>
      <c r="O15" s="19">
        <f>-SUMIFS('連結精算表(FX)'!$E:$E,'連結精算表(FX)'!$A:$A,O$4,'連結精算表(FX)'!$C:$C,$B15)</f>
        <v>-209755449</v>
      </c>
      <c r="P15" s="19">
        <f>-SUMIFS('連結精算表(FX)'!$E:$E,'連結精算表(FX)'!$A:$A,P$4,'連結精算表(FX)'!$C:$C,$B15)</f>
        <v>-339342212</v>
      </c>
      <c r="Q15" s="19">
        <f>-SUMIFS('連結精算表(FX)'!$E:$E,'連結精算表(FX)'!$A:$A,Q$4,'連結精算表(FX)'!$C:$C,$B15)</f>
        <v>-63420297</v>
      </c>
      <c r="R15" s="19">
        <f>-SUMIFS('連結精算表(FX)'!$E:$E,'連結精算表(FX)'!$A:$A,R$4,'連結精算表(FX)'!$C:$C,$B15)</f>
        <v>-133984611</v>
      </c>
      <c r="S15" s="19">
        <f>-SUMIFS('連結精算表(FX)'!$E:$E,'連結精算表(FX)'!$A:$A,S$4,'連結精算表(FX)'!$C:$C,$B15)</f>
        <v>-204615613</v>
      </c>
      <c r="T15" s="19">
        <f>-SUMIFS('連結精算表(FX)'!$E:$E,'連結精算表(FX)'!$A:$A,T$4,'連結精算表(FX)'!$C:$C,$B15)</f>
        <v>-458057711</v>
      </c>
      <c r="U15" s="19">
        <f>-SUMIFS('連結精算表(FX)'!$E:$E,'連結精算表(FX)'!$A:$A,U$4,'連結精算表(FX)'!$C:$C,$B15)</f>
        <v>-76691632</v>
      </c>
      <c r="V15" s="19">
        <f>-SUMIFS('連結精算表(FX)'!$E:$E,'連結精算表(FX)'!$A:$A,V$4,'連結精算表(FX)'!$C:$C,$B15)</f>
        <v>-159689626</v>
      </c>
      <c r="W15" s="19">
        <f>-SUMIFS('連結精算表(FX)'!$E:$E,'連結精算表(FX)'!$A:$A,W$4,'連結精算表(FX)'!$C:$C,$B15)</f>
        <v>-283305969</v>
      </c>
      <c r="X15" s="19">
        <f>-SUMIFS('連結精算表(FX)'!$E:$E,'連結精算表(FX)'!$A:$A,X$4,'連結精算表(FX)'!$C:$C,$B15)</f>
        <v>-414811819</v>
      </c>
      <c r="Y15" s="19">
        <f>-SUMIFS('連結精算表(FX)'!$E:$E,'連結精算表(FX)'!$A:$A,Y$4,'連結精算表(FX)'!$C:$C,$B15)</f>
        <v>-469262729</v>
      </c>
      <c r="Z15" s="19">
        <f>-SUMIFS('連結精算表(FX)'!$E:$E,'連結精算表(FX)'!$A:$A,Z$4,'連結精算表(FX)'!$C:$C,$B15)</f>
        <v>-728008454</v>
      </c>
      <c r="AA15" s="19">
        <f>-SUMIFS('連結精算表(FX)'!$E:$E,'連結精算表(FX)'!$A:$A,AA$4,'連結精算表(FX)'!$C:$C,$B15)</f>
        <v>-874300360</v>
      </c>
      <c r="AB15" s="19">
        <f>-SUMIFS('連結精算表(FX)'!$E:$E,'連結精算表(FX)'!$A:$A,AB$4,'連結精算表(FX)'!$C:$C,$B15)</f>
        <v>-1267243576</v>
      </c>
      <c r="AC15" s="19">
        <f>-SUMIFS('連結精算表(FX)'!$E:$E,'連結精算表(FX)'!$A:$A,AC$4,'連結精算表(FX)'!$C:$C,$B15)</f>
        <v>-295500551</v>
      </c>
      <c r="AD15" s="19">
        <f>-SUMIFS('連結精算表(FX)'!$E:$E,'連結精算表(FX)'!$A:$A,AD$4,'連結精算表(FX)'!$C:$C,$B15)</f>
        <v>-617782486</v>
      </c>
      <c r="AE15" s="19">
        <f>-SUMIFS('連結精算表(FX)'!$E:$E,'連結精算表(FX)'!$A:$A,AE$4,'連結精算表(FX)'!$C:$C,$B15)</f>
        <v>-866549964</v>
      </c>
      <c r="AF15" s="30">
        <f>-SUMIFS('連結精算表(FX)'!$E:$E,'連結精算表(FX)'!$A:$A,AF$4,'連結精算表(FX)'!$C:$C,$B15)</f>
        <v>-1069034782</v>
      </c>
      <c r="AG15" s="19">
        <f>-SUMIFS('連結精算表(FX)'!$E:$E,'連結精算表(FX)'!$A:$A,AG$4,'連結精算表(FX)'!$C:$C,$B15)</f>
        <v>-258477579</v>
      </c>
      <c r="AH15" s="19">
        <f>-SUMIFS('連結精算表(FX)'!$E:$E,'連結精算表(FX)'!$A:$A,AH$4,'連結精算表(FX)'!$C:$C,$B15)</f>
        <v>-615443620</v>
      </c>
      <c r="AI15" s="19">
        <f>-SUMIFS('連結精算表(FX)'!$E:$E,'連結精算表(FX)'!$A:$A,AI$4,'連結精算表(FX)'!$C:$C,$B15)</f>
        <v>-856196314</v>
      </c>
      <c r="AJ15" s="19">
        <f>-SUMIFS('連結精算表(FX)'!$E:$E,'連結精算表(FX)'!$A:$A,AJ$4,'連結精算表(FX)'!$C:$C,$B15)</f>
        <v>-1178454388</v>
      </c>
      <c r="AK15" s="19">
        <f>-SUMIFS('連結精算表(FX)'!$E:$E,'連結精算表(FX)'!$A:$A,AK$4,'連結精算表(FX)'!$C:$C,$B15)</f>
        <v>-266269218</v>
      </c>
      <c r="AL15" s="19">
        <f>-SUMIFS('連結精算表(FX)'!$E:$E,'連結精算表(FX)'!$A:$A,AL$4,'連結精算表(FX)'!$C:$C,$B15)</f>
        <v>-531606948</v>
      </c>
      <c r="AM15" s="19">
        <f>-SUMIFS('連結精算表(FX)'!$E:$E,'連結精算表(FX)'!$A:$A,AM$4,'連結精算表(FX)'!$C:$C,$B15)</f>
        <v>-798687291</v>
      </c>
      <c r="AN15" s="19">
        <f>-SUMIFS('連結精算表(FX)'!$E:$E,'連結精算表(FX)'!$A:$A,AN$4,'連結精算表(FX)'!$C:$C,$B15)</f>
        <v>-31249849</v>
      </c>
    </row>
    <row r="16" spans="1:40" s="9" customFormat="1">
      <c r="A16" s="9" t="s">
        <v>76</v>
      </c>
      <c r="B16" s="9" t="s">
        <v>77</v>
      </c>
      <c r="C16" s="16" t="s">
        <v>78</v>
      </c>
      <c r="D16" s="19">
        <f>SUMIFS('連結精算表(FX)'!$E:$E,'連結精算表(FX)'!$A:$A,D$4,'連結精算表(FX)'!$C:$C,$B16)</f>
        <v>-145814600</v>
      </c>
      <c r="E16" s="19">
        <f>SUMIFS('連結精算表(FX)'!$E:$E,'連結精算表(FX)'!$A:$A,E$4,'連結精算表(FX)'!$C:$C,$B16)</f>
        <v>-160898728</v>
      </c>
      <c r="F16" s="19">
        <f>SUMIFS('連結精算表(FX)'!$E:$E,'連結精算表(FX)'!$A:$A,F$4,'連結精算表(FX)'!$C:$C,$B16)</f>
        <v>-85133717</v>
      </c>
      <c r="G16" s="19">
        <f>SUMIFS('連結精算表(FX)'!$E:$E,'連結精算表(FX)'!$A:$A,G$4,'連結精算表(FX)'!$C:$C,$B16)</f>
        <v>-78342186</v>
      </c>
      <c r="H16" s="19">
        <f>SUMIFS('連結精算表(FX)'!$E:$E,'連結精算表(FX)'!$A:$A,H$4,'連結精算表(FX)'!$C:$C,$B16)</f>
        <v>-431019270</v>
      </c>
      <c r="I16" s="19">
        <f>SUMIFS('連結精算表(FX)'!$E:$E,'連結精算表(FX)'!$A:$A,I$4,'連結精算表(FX)'!$C:$C,$B16)</f>
        <v>-49731057</v>
      </c>
      <c r="J16" s="19">
        <f>SUMIFS('連結精算表(FX)'!$E:$E,'連結精算表(FX)'!$A:$A,J$4,'連結精算表(FX)'!$C:$C,$B16)</f>
        <v>-331355833</v>
      </c>
      <c r="K16" s="19">
        <f>SUMIFS('連結精算表(FX)'!$E:$E,'連結精算表(FX)'!$A:$A,K$4,'連結精算表(FX)'!$C:$C,$B16)</f>
        <v>-397419971</v>
      </c>
      <c r="L16" s="19">
        <f>SUMIFS('連結精算表(FX)'!$E:$E,'連結精算表(FX)'!$A:$A,L$4,'連結精算表(FX)'!$C:$C,$B16)</f>
        <v>-610837263</v>
      </c>
      <c r="M16" s="19">
        <f>SUMIFS('連結精算表(FX)'!$E:$E,'連結精算表(FX)'!$A:$A,M$4,'連結精算表(FX)'!$C:$C,$B16)</f>
        <v>-337029520</v>
      </c>
      <c r="N16" s="19">
        <f>SUMIFS('連結精算表(FX)'!$E:$E,'連結精算表(FX)'!$A:$A,N$4,'連結精算表(FX)'!$C:$C,$B16)</f>
        <v>-446331238</v>
      </c>
      <c r="O16" s="19">
        <f>SUMIFS('連結精算表(FX)'!$E:$E,'連結精算表(FX)'!$A:$A,O$4,'連結精算表(FX)'!$C:$C,$B16)</f>
        <v>-50866914</v>
      </c>
      <c r="P16" s="19">
        <f>SUMIFS('連結精算表(FX)'!$E:$E,'連結精算表(FX)'!$A:$A,P$4,'連結精算表(FX)'!$C:$C,$B16)</f>
        <v>-162047487</v>
      </c>
      <c r="Q16" s="19">
        <f>SUMIFS('連結精算表(FX)'!$E:$E,'連結精算表(FX)'!$A:$A,Q$4,'連結精算表(FX)'!$C:$C,$B16)</f>
        <v>7992099</v>
      </c>
      <c r="R16" s="19">
        <f>SUMIFS('連結精算表(FX)'!$E:$E,'連結精算表(FX)'!$A:$A,R$4,'連結精算表(FX)'!$C:$C,$B16)</f>
        <v>35931013</v>
      </c>
      <c r="S16" s="19">
        <f>SUMIFS('連結精算表(FX)'!$E:$E,'連結精算表(FX)'!$A:$A,S$4,'連結精算表(FX)'!$C:$C,$B16)</f>
        <v>9921690</v>
      </c>
      <c r="T16" s="19">
        <f>SUMIFS('連結精算表(FX)'!$E:$E,'連結精算表(FX)'!$A:$A,T$4,'連結精算表(FX)'!$C:$C,$B16)</f>
        <v>-275846654</v>
      </c>
      <c r="U16" s="19">
        <f>SUMIFS('連結精算表(FX)'!$E:$E,'連結精算表(FX)'!$A:$A,U$4,'連結精算表(FX)'!$C:$C,$B16)</f>
        <v>122646383</v>
      </c>
      <c r="V16" s="19">
        <f>SUMIFS('連結精算表(FX)'!$E:$E,'連結精算表(FX)'!$A:$A,V$4,'連結精算表(FX)'!$C:$C,$B16)</f>
        <v>233807464</v>
      </c>
      <c r="W16" s="19">
        <f>SUMIFS('連結精算表(FX)'!$E:$E,'連結精算表(FX)'!$A:$A,W$4,'連結精算表(FX)'!$C:$C,$B16)</f>
        <v>-2569298</v>
      </c>
      <c r="X16" s="19">
        <f>SUMIFS('連結精算表(FX)'!$E:$E,'連結精算表(FX)'!$A:$A,X$4,'連結精算表(FX)'!$C:$C,$B16)</f>
        <v>-58706390</v>
      </c>
      <c r="Y16" s="19">
        <f>SUMIFS('連結精算表(FX)'!$E:$E,'連結精算表(FX)'!$A:$A,Y$4,'連結精算表(FX)'!$C:$C,$B16)</f>
        <v>-414464161</v>
      </c>
      <c r="Z16" s="19">
        <f>SUMIFS('連結精算表(FX)'!$E:$E,'連結精算表(FX)'!$A:$A,Z$4,'連結精算表(FX)'!$C:$C,$B16)</f>
        <v>-610014860</v>
      </c>
      <c r="AA16" s="19">
        <f>SUMIFS('連結精算表(FX)'!$E:$E,'連結精算表(FX)'!$A:$A,AA$4,'連結精算表(FX)'!$C:$C,$B16)</f>
        <v>-725038069</v>
      </c>
      <c r="AB16" s="19">
        <f>SUMIFS('連結精算表(FX)'!$E:$E,'連結精算表(FX)'!$A:$A,AB$4,'連結精算表(FX)'!$C:$C,$B16)</f>
        <v>-1052236863</v>
      </c>
      <c r="AC16" s="19">
        <f>SUMIFS('連結精算表(FX)'!$E:$E,'連結精算表(FX)'!$A:$A,AC$4,'連結精算表(FX)'!$C:$C,$B16)</f>
        <v>-247482414</v>
      </c>
      <c r="AD16" s="19">
        <f>SUMIFS('連結精算表(FX)'!$E:$E,'連結精算表(FX)'!$A:$A,AD$4,'連結精算表(FX)'!$C:$C,$B16)</f>
        <v>-562284033</v>
      </c>
      <c r="AE16" s="19">
        <f>SUMIFS('連結精算表(FX)'!$E:$E,'連結精算表(FX)'!$A:$A,AE$4,'連結精算表(FX)'!$C:$C,$B16)</f>
        <v>-792267983</v>
      </c>
      <c r="AF16" s="30">
        <f>SUMIFS('連結精算表(FX)'!$E:$E,'連結精算表(FX)'!$A:$A,AF$4,'連結精算表(FX)'!$C:$C,$B16)</f>
        <v>-906239407</v>
      </c>
      <c r="AG16" s="19">
        <f>SUMIFS('連結精算表(FX)'!$E:$E,'連結精算表(FX)'!$A:$A,AG$4,'連結精算表(FX)'!$C:$C,$B16)</f>
        <v>-228283192</v>
      </c>
      <c r="AH16" s="19">
        <f>SUMIFS('連結精算表(FX)'!$E:$E,'連結精算表(FX)'!$A:$A,AH$4,'連結精算表(FX)'!$C:$C,$B16)</f>
        <v>-454677861</v>
      </c>
      <c r="AI16" s="19">
        <f>SUMIFS('連結精算表(FX)'!$E:$E,'連結精算表(FX)'!$A:$A,AI$4,'連結精算表(FX)'!$C:$C,$B16)</f>
        <v>-434465007</v>
      </c>
      <c r="AJ16" s="19">
        <f>SUMIFS('連結精算表(FX)'!$E:$E,'連結精算表(FX)'!$A:$A,AJ$4,'連結精算表(FX)'!$C:$C,$B16)</f>
        <v>-156853482</v>
      </c>
      <c r="AK16" s="19">
        <f>SUMIFS('連結精算表(FX)'!$E:$E,'連結精算表(FX)'!$A:$A,AK$4,'連結精算表(FX)'!$C:$C,$B16)</f>
        <v>683399993</v>
      </c>
      <c r="AL16" s="19">
        <f>SUMIFS('連結精算表(FX)'!$E:$E,'連結精算表(FX)'!$A:$A,AL$4,'連結精算表(FX)'!$C:$C,$B16)</f>
        <v>952788527</v>
      </c>
      <c r="AM16" s="19">
        <f>SUMIFS('連結精算表(FX)'!$E:$E,'連結精算表(FX)'!$A:$A,AM$4,'連結精算表(FX)'!$C:$C,$B16)</f>
        <v>136250221</v>
      </c>
      <c r="AN16" s="19">
        <f>SUMIFS('連結精算表(FX)'!$E:$E,'連結精算表(FX)'!$A:$A,AN$4,'連結精算表(FX)'!$C:$C,$B16)</f>
        <v>-15858068</v>
      </c>
    </row>
    <row r="17" spans="1:40" s="9" customFormat="1">
      <c r="A17" s="9" t="s">
        <v>79</v>
      </c>
      <c r="B17" s="9" t="s">
        <v>80</v>
      </c>
      <c r="C17" s="16" t="s">
        <v>81</v>
      </c>
      <c r="D17" s="19">
        <f>SUMIFS('連結精算表(FX)'!$E:$E,'連結精算表(FX)'!$A:$A,D$4,'連結精算表(FX)'!$C:$C,$B17)</f>
        <v>-123571446</v>
      </c>
      <c r="E17" s="19">
        <f>SUMIFS('連結精算表(FX)'!$E:$E,'連結精算表(FX)'!$A:$A,E$4,'連結精算表(FX)'!$C:$C,$B17)</f>
        <v>-54984621</v>
      </c>
      <c r="F17" s="19">
        <f>SUMIFS('連結精算表(FX)'!$E:$E,'連結精算表(FX)'!$A:$A,F$4,'連結精算表(FX)'!$C:$C,$B17)</f>
        <v>-82613512</v>
      </c>
      <c r="G17" s="19">
        <f>SUMIFS('連結精算表(FX)'!$E:$E,'連結精算表(FX)'!$A:$A,G$4,'連結精算表(FX)'!$C:$C,$B17)</f>
        <v>-98097931</v>
      </c>
      <c r="H17" s="19">
        <f>SUMIFS('連結精算表(FX)'!$E:$E,'連結精算表(FX)'!$A:$A,H$4,'連結精算表(FX)'!$C:$C,$B17)</f>
        <v>-129917299</v>
      </c>
      <c r="I17" s="19">
        <f>SUMIFS('連結精算表(FX)'!$E:$E,'連結精算表(FX)'!$A:$A,I$4,'連結精算表(FX)'!$C:$C,$B17)</f>
        <v>11092016</v>
      </c>
      <c r="J17" s="19">
        <f>SUMIFS('連結精算表(FX)'!$E:$E,'連結精算表(FX)'!$A:$A,J$4,'連結精算表(FX)'!$C:$C,$B17)</f>
        <v>4748595</v>
      </c>
      <c r="K17" s="19">
        <f>SUMIFS('連結精算表(FX)'!$E:$E,'連結精算表(FX)'!$A:$A,K$4,'連結精算表(FX)'!$C:$C,$B17)</f>
        <v>31607922</v>
      </c>
      <c r="L17" s="19">
        <f>SUMIFS('連結精算表(FX)'!$E:$E,'連結精算表(FX)'!$A:$A,L$4,'連結精算表(FX)'!$C:$C,$B17)</f>
        <v>-5301538</v>
      </c>
      <c r="M17" s="19">
        <f>SUMIFS('連結精算表(FX)'!$E:$E,'連結精算表(FX)'!$A:$A,M$4,'連結精算表(FX)'!$C:$C,$B17)</f>
        <v>8035109</v>
      </c>
      <c r="N17" s="19">
        <f>SUMIFS('連結精算表(FX)'!$E:$E,'連結精算表(FX)'!$A:$A,N$4,'連結精算表(FX)'!$C:$C,$B17)</f>
        <v>-6192000</v>
      </c>
      <c r="O17" s="19">
        <f>SUMIFS('連結精算表(FX)'!$E:$E,'連結精算表(FX)'!$A:$A,O$4,'連結精算表(FX)'!$C:$C,$B17)</f>
        <v>32780539</v>
      </c>
      <c r="P17" s="19">
        <f>SUMIFS('連結精算表(FX)'!$E:$E,'連結精算表(FX)'!$A:$A,P$4,'連結精算表(FX)'!$C:$C,$B17)</f>
        <v>8873734</v>
      </c>
      <c r="Q17" s="19">
        <f>SUMIFS('連結精算表(FX)'!$E:$E,'連結精算表(FX)'!$A:$A,Q$4,'連結精算表(FX)'!$C:$C,$B17)</f>
        <v>39889327</v>
      </c>
      <c r="R17" s="19">
        <f>SUMIFS('連結精算表(FX)'!$E:$E,'連結精算表(FX)'!$A:$A,R$4,'連結精算表(FX)'!$C:$C,$B17)</f>
        <v>-42127087</v>
      </c>
      <c r="S17" s="19">
        <f>SUMIFS('連結精算表(FX)'!$E:$E,'連結精算表(FX)'!$A:$A,S$4,'連結精算表(FX)'!$C:$C,$B17)</f>
        <v>-45923735</v>
      </c>
      <c r="T17" s="19">
        <f>SUMIFS('連結精算表(FX)'!$E:$E,'連結精算表(FX)'!$A:$A,T$4,'連結精算表(FX)'!$C:$C,$B17)</f>
        <v>-183941471</v>
      </c>
      <c r="U17" s="19">
        <f>SUMIFS('連結精算表(FX)'!$E:$E,'連結精算表(FX)'!$A:$A,U$4,'連結精算表(FX)'!$C:$C,$B17)</f>
        <v>-110571282</v>
      </c>
      <c r="V17" s="19">
        <f>SUMIFS('連結精算表(FX)'!$E:$E,'連結精算表(FX)'!$A:$A,V$4,'連結精算表(FX)'!$C:$C,$B17)</f>
        <v>-228265073</v>
      </c>
      <c r="W17" s="19">
        <f>SUMIFS('連結精算表(FX)'!$E:$E,'連結精算表(FX)'!$A:$A,W$4,'連結精算表(FX)'!$C:$C,$B17)</f>
        <v>-336523858</v>
      </c>
      <c r="X17" s="19">
        <f>SUMIFS('連結精算表(FX)'!$E:$E,'連結精算表(FX)'!$A:$A,X$4,'連結精算表(FX)'!$C:$C,$B17)</f>
        <v>-906537464</v>
      </c>
      <c r="Y17" s="19">
        <f>SUMIFS('連結精算表(FX)'!$E:$E,'連結精算表(FX)'!$A:$A,Y$4,'連結精算表(FX)'!$C:$C,$B17)</f>
        <v>-267648703</v>
      </c>
      <c r="Z17" s="19">
        <f>SUMIFS('連結精算表(FX)'!$E:$E,'連結精算表(FX)'!$A:$A,Z$4,'連結精算表(FX)'!$C:$C,$B17)</f>
        <v>-373959449</v>
      </c>
      <c r="AA17" s="19">
        <f>SUMIFS('連結精算表(FX)'!$E:$E,'連結精算表(FX)'!$A:$A,AA$4,'連結精算表(FX)'!$C:$C,$B17)</f>
        <v>-413475558</v>
      </c>
      <c r="AB17" s="19">
        <f>SUMIFS('連結精算表(FX)'!$E:$E,'連結精算表(FX)'!$A:$A,AB$4,'連結精算表(FX)'!$C:$C,$B17)</f>
        <v>-477778880</v>
      </c>
      <c r="AC17" s="19">
        <f>SUMIFS('連結精算表(FX)'!$E:$E,'連結精算表(FX)'!$A:$A,AC$4,'連結精算表(FX)'!$C:$C,$B17)</f>
        <v>-124419924</v>
      </c>
      <c r="AD17" s="19">
        <f>SUMIFS('連結精算表(FX)'!$E:$E,'連結精算表(FX)'!$A:$A,AD$4,'連結精算表(FX)'!$C:$C,$B17)</f>
        <v>-235600300</v>
      </c>
      <c r="AE17" s="19">
        <f>SUMIFS('連結精算表(FX)'!$E:$E,'連結精算表(FX)'!$A:$A,AE$4,'連結精算表(FX)'!$C:$C,$B17)</f>
        <v>-762759734</v>
      </c>
      <c r="AF17" s="30">
        <f>SUMIFS('連結精算表(FX)'!$E:$E,'連結精算表(FX)'!$A:$A,AF$4,'連結精算表(FX)'!$C:$C,$B17)</f>
        <v>-877209672</v>
      </c>
      <c r="AG17" s="19">
        <f>SUMIFS('連結精算表(FX)'!$E:$E,'連結精算表(FX)'!$A:$A,AG$4,'連結精算表(FX)'!$C:$C,$B17)</f>
        <v>-49538003</v>
      </c>
      <c r="AH17" s="19">
        <f>SUMIFS('連結精算表(FX)'!$E:$E,'連結精算表(FX)'!$A:$A,AH$4,'連結精算表(FX)'!$C:$C,$B17)</f>
        <v>-36032163</v>
      </c>
      <c r="AI17" s="19">
        <f>SUMIFS('連結精算表(FX)'!$E:$E,'連結精算表(FX)'!$A:$A,AI$4,'連結精算表(FX)'!$C:$C,$B17)</f>
        <v>-123895098</v>
      </c>
      <c r="AJ17" s="19">
        <f>SUMIFS('連結精算表(FX)'!$E:$E,'連結精算表(FX)'!$A:$A,AJ$4,'連結精算表(FX)'!$C:$C,$B17)</f>
        <v>-151059441</v>
      </c>
      <c r="AK17" s="19">
        <f>SUMIFS('連結精算表(FX)'!$E:$E,'連結精算表(FX)'!$A:$A,AK$4,'連結精算表(FX)'!$C:$C,$B17)</f>
        <v>-22409818</v>
      </c>
      <c r="AL17" s="19">
        <f>SUMIFS('連結精算表(FX)'!$E:$E,'連結精算表(FX)'!$A:$A,AL$4,'連結精算表(FX)'!$C:$C,$B17)</f>
        <v>31983952</v>
      </c>
      <c r="AM17" s="19">
        <f>SUMIFS('連結精算表(FX)'!$E:$E,'連結精算表(FX)'!$A:$A,AM$4,'連結精算表(FX)'!$C:$C,$B17)</f>
        <v>83846477</v>
      </c>
      <c r="AN17" s="19">
        <f>SUMIFS('連結精算表(FX)'!$E:$E,'連結精算表(FX)'!$A:$A,AN$4,'連結精算表(FX)'!$C:$C,$B17)</f>
        <v>77197577</v>
      </c>
    </row>
    <row r="18" spans="1:40" s="9" customFormat="1">
      <c r="A18" s="9" t="s">
        <v>82</v>
      </c>
      <c r="B18" s="9" t="s">
        <v>83</v>
      </c>
      <c r="C18" s="16" t="s">
        <v>84</v>
      </c>
      <c r="D18" s="19">
        <f>SUMIFS('連結精算表(FX)'!$E:$E,'連結精算表(FX)'!$A:$A,D$4,'連結精算表(FX)'!$C:$C,$B18)</f>
        <v>2374097215</v>
      </c>
      <c r="E18" s="19">
        <f>SUMIFS('連結精算表(FX)'!$E:$E,'連結精算表(FX)'!$A:$A,E$4,'連結精算表(FX)'!$C:$C,$B18)</f>
        <v>928313956</v>
      </c>
      <c r="F18" s="19">
        <f>SUMIFS('連結精算表(FX)'!$E:$E,'連結精算表(FX)'!$A:$A,F$4,'連結精算表(FX)'!$C:$C,$B18)</f>
        <v>1815486639</v>
      </c>
      <c r="G18" s="19">
        <f>SUMIFS('連結精算表(FX)'!$E:$E,'連結精算表(FX)'!$A:$A,G$4,'連結精算表(FX)'!$C:$C,$B18)</f>
        <v>3637688441</v>
      </c>
      <c r="H18" s="19">
        <f>SUMIFS('連結精算表(FX)'!$E:$E,'連結精算表(FX)'!$A:$A,H$4,'連結精算表(FX)'!$C:$C,$B18)</f>
        <v>3614116089</v>
      </c>
      <c r="I18" s="19">
        <f>SUMIFS('連結精算表(FX)'!$E:$E,'連結精算表(FX)'!$A:$A,I$4,'連結精算表(FX)'!$C:$C,$B18)</f>
        <v>1526406392</v>
      </c>
      <c r="J18" s="19">
        <f>SUMIFS('連結精算表(FX)'!$E:$E,'連結精算表(FX)'!$A:$A,J$4,'連結精算表(FX)'!$C:$C,$B18)+3953671</f>
        <v>4134191557</v>
      </c>
      <c r="K18" s="19">
        <f>SUMIFS('連結精算表(FX)'!$E:$E,'連結精算表(FX)'!$A:$A,K$4,'連結精算表(FX)'!$C:$C,$B18)+7923738</f>
        <v>6556177820</v>
      </c>
      <c r="L18" s="19">
        <f>SUMIFS('連結精算表(FX)'!$E:$E,'連結精算表(FX)'!$A:$A,L$4,'連結精算表(FX)'!$C:$C,$B18)</f>
        <v>8116584673</v>
      </c>
      <c r="M18" s="19">
        <f>SUMIFS('連結精算表(FX)'!$E:$E,'連結精算表(FX)'!$A:$A,M$4,'連結精算表(FX)'!$C:$C,$B18)</f>
        <v>1626210575</v>
      </c>
      <c r="N18" s="19">
        <f>SUMIFS('連結精算表(FX)'!$E:$E,'連結精算表(FX)'!$A:$A,N$4,'連結精算表(FX)'!$C:$C,$B18)</f>
        <v>3910756838</v>
      </c>
      <c r="O18" s="19">
        <f>SUMIFS('連結精算表(FX)'!$E:$E,'連結精算表(FX)'!$A:$A,O$4,'連結精算表(FX)'!$C:$C,$B18)</f>
        <v>6982678686</v>
      </c>
      <c r="P18" s="19">
        <f>SUMIFS('連結精算表(FX)'!$E:$E,'連結精算表(FX)'!$A:$A,P$4,'連結精算表(FX)'!$C:$C,$B18)</f>
        <v>8466172464</v>
      </c>
      <c r="Q18" s="19">
        <f>SUMIFS('連結精算表(FX)'!$E:$E,'連結精算表(FX)'!$A:$A,Q$4,'連結精算表(FX)'!$C:$C,$B18)</f>
        <v>2162909768</v>
      </c>
      <c r="R18" s="19">
        <f>SUMIFS('連結精算表(FX)'!$E:$E,'連結精算表(FX)'!$A:$A,R$4,'連結精算表(FX)'!$C:$C,$B18)</f>
        <v>4414852002</v>
      </c>
      <c r="S18" s="19">
        <f>SUMIFS('連結精算表(FX)'!$E:$E,'連結精算表(FX)'!$A:$A,S$4,'連結精算表(FX)'!$C:$C,$B18)</f>
        <v>6090914547</v>
      </c>
      <c r="T18" s="19">
        <f>SUMIFS('連結精算表(FX)'!$E:$E,'連結精算表(FX)'!$A:$A,T$4,'連結精算表(FX)'!$C:$C,$B18)</f>
        <v>7175259786</v>
      </c>
      <c r="U18" s="19">
        <f>SUMIFS('連結精算表(FX)'!$E:$E,'連結精算表(FX)'!$A:$A,U$4,'連結精算表(FX)'!$C:$C,$B18)</f>
        <v>2250515886</v>
      </c>
      <c r="V18" s="19">
        <f>SUMIFS('連結精算表(FX)'!$E:$E,'連結精算表(FX)'!$A:$A,V$4,'連結精算表(FX)'!$C:$C,$B18)</f>
        <v>4127716510</v>
      </c>
      <c r="W18" s="19">
        <f>SUMIFS('連結精算表(FX)'!$E:$E,'連結精算表(FX)'!$A:$A,W$4,'連結精算表(FX)'!$C:$C,$B18)</f>
        <v>5544180427</v>
      </c>
      <c r="X18" s="19">
        <f>SUMIFS('連結精算表(FX)'!$E:$E,'連結精算表(FX)'!$A:$A,X$4,'連結精算表(FX)'!$C:$C,$B18)</f>
        <v>1336905877</v>
      </c>
      <c r="Y18" s="19">
        <f>SUMIFS('連結精算表(FX)'!$E:$E,'連結精算表(FX)'!$A:$A,Y$4,'連結精算表(FX)'!$C:$C,$B18)</f>
        <v>1368998222</v>
      </c>
      <c r="Z18" s="19">
        <f>SUMIFS('連結精算表(FX)'!$E:$E,'連結精算表(FX)'!$A:$A,Z$4,'連結精算表(FX)'!$C:$C,$B18)</f>
        <v>4100064238</v>
      </c>
      <c r="AA18" s="19">
        <f>SUMIFS('連結精算表(FX)'!$E:$E,'連結精算表(FX)'!$A:$A,AA$4,'連結精算表(FX)'!$C:$C,$B18)</f>
        <v>6203498122</v>
      </c>
      <c r="AB18" s="19">
        <f>SUMIFS('連結精算表(FX)'!$E:$E,'連結精算表(FX)'!$A:$A,AB$4,'連結精算表(FX)'!$C:$C,$B18)</f>
        <v>2836686879</v>
      </c>
      <c r="AC18" s="19">
        <f>SUMIFS('連結精算表(FX)'!$E:$E,'連結精算表(FX)'!$A:$A,AC$4,'連結精算表(FX)'!$C:$C,$B18)</f>
        <v>-3921762151</v>
      </c>
      <c r="AD18" s="19">
        <f>SUMIFS('連結精算表(FX)'!$E:$E,'連結精算表(FX)'!$A:$A,AD$4,'連結精算表(FX)'!$C:$C,$B18)</f>
        <v>-3504614454</v>
      </c>
      <c r="AE18" s="19">
        <f>SUMIFS('連結精算表(FX)'!$E:$E,'連結精算表(FX)'!$A:$A,AE$4,'連結精算表(FX)'!$C:$C,$B18)</f>
        <v>-3281529127</v>
      </c>
      <c r="AF18" s="30">
        <f>SUMIFS('連結精算表(FX)'!$E:$E,'連結精算表(FX)'!$A:$A,AF$4,'連結精算表(FX)'!$C:$C,$B18)</f>
        <v>-9119430444</v>
      </c>
      <c r="AG18" s="19">
        <f>SUMIFS('連結精算表(FX)'!$E:$E,'連結精算表(FX)'!$A:$A,AG$4,'連結精算表(FX)'!$C:$C,$B18)</f>
        <v>4491281601</v>
      </c>
      <c r="AH18" s="19">
        <f>SUMIFS('連結精算表(FX)'!$E:$E,'連結精算表(FX)'!$A:$A,AH$4,'連結精算表(FX)'!$C:$C,$B18)</f>
        <v>7717573952</v>
      </c>
      <c r="AI18" s="19">
        <f>SUMIFS('連結精算表(FX)'!$E:$E,'連結精算表(FX)'!$A:$A,AI$4,'連結精算表(FX)'!$C:$C,$B18)</f>
        <v>13947989949</v>
      </c>
      <c r="AJ18" s="19">
        <f>SUMIFS('連結精算表(FX)'!$E:$E,'連結精算表(FX)'!$A:$A,AJ$4,'連結精算表(FX)'!$C:$C,$B18)</f>
        <v>13934765936</v>
      </c>
      <c r="AK18" s="19">
        <f>SUMIFS('連結精算表(FX)'!$E:$E,'連結精算表(FX)'!$A:$A,AK$4,'連結精算表(FX)'!$C:$C,$B18)</f>
        <v>5351638346</v>
      </c>
      <c r="AL18" s="19">
        <f>SUMIFS('連結精算表(FX)'!$E:$E,'連結精算表(FX)'!$A:$A,AL$4,'連結精算表(FX)'!$C:$C,$B18)</f>
        <v>7464210063</v>
      </c>
      <c r="AM18" s="19">
        <f>SUMIFS('連結精算表(FX)'!$E:$E,'連結精算表(FX)'!$A:$A,AM$4,'連結精算表(FX)'!$C:$C,$B18)</f>
        <v>8288866199</v>
      </c>
      <c r="AN18" s="19">
        <f>SUMIFS('連結精算表(FX)'!$E:$E,'連結精算表(FX)'!$A:$A,AN$4,'連結精算表(FX)'!$C:$C,$B18)</f>
        <v>-93457217</v>
      </c>
    </row>
    <row r="19" spans="1:40" s="9" customFormat="1">
      <c r="A19" s="9" t="s">
        <v>85</v>
      </c>
      <c r="B19" s="9" t="s">
        <v>86</v>
      </c>
      <c r="C19" s="16" t="s">
        <v>87</v>
      </c>
      <c r="D19" s="19">
        <f>-SUMIFS('連結精算表(FX)'!$E:$E,'連結精算表(FX)'!$A:$A,D$4,'連結精算表(FX)'!$C:$C,$B19)</f>
        <v>-1396494645</v>
      </c>
      <c r="E19" s="19">
        <f>-SUMIFS('連結精算表(FX)'!$E:$E,'連結精算表(FX)'!$A:$A,E$4,'連結精算表(FX)'!$C:$C,$B19)</f>
        <v>-544012247</v>
      </c>
      <c r="F19" s="19">
        <f>-SUMIFS('連結精算表(FX)'!$E:$E,'連結精算表(FX)'!$A:$A,F$4,'連結精算表(FX)'!$C:$C,$B19)</f>
        <v>-1265814165</v>
      </c>
      <c r="G19" s="19">
        <f>-SUMIFS('連結精算表(FX)'!$E:$E,'連結精算表(FX)'!$A:$A,G$4,'連結精算表(FX)'!$C:$C,$B19)</f>
        <v>-1940557101</v>
      </c>
      <c r="H19" s="19">
        <f>-SUMIFS('連結精算表(FX)'!$E:$E,'連結精算表(FX)'!$A:$A,H$4,'連結精算表(FX)'!$C:$C,$B19)</f>
        <v>-1603282694</v>
      </c>
      <c r="I19" s="19">
        <f>-SUMIFS('連結精算表(FX)'!$E:$E,'連結精算表(FX)'!$A:$A,I$4,'連結精算表(FX)'!$C:$C,$B19)</f>
        <v>-601065722</v>
      </c>
      <c r="J19" s="19">
        <f>-SUMIFS('連結精算表(FX)'!$E:$E,'連結精算表(FX)'!$A:$A,J$4,'連結精算表(FX)'!$C:$C,$B19)-1004447</f>
        <v>-1493449028</v>
      </c>
      <c r="K19" s="19">
        <f>-SUMIFS('連結精算表(FX)'!$E:$E,'連結精算表(FX)'!$A:$A,K$4,'連結精算表(FX)'!$C:$C,$B19)-1975811</f>
        <v>-2353700902</v>
      </c>
      <c r="L19" s="19">
        <f>-SUMIFS('連結精算表(FX)'!$E:$E,'連結精算表(FX)'!$A:$A,L$4,'連結精算表(FX)'!$C:$C,$B19)</f>
        <v>-2874695693</v>
      </c>
      <c r="M19" s="19">
        <f>-SUMIFS('連結精算表(FX)'!$E:$E,'連結精算表(FX)'!$A:$A,M$4,'連結精算表(FX)'!$C:$C,$B19)</f>
        <v>-579210923</v>
      </c>
      <c r="N19" s="19">
        <f>-SUMIFS('連結精算表(FX)'!$E:$E,'連結精算表(FX)'!$A:$A,N$4,'連結精算表(FX)'!$C:$C,$B19)</f>
        <v>-1324062073</v>
      </c>
      <c r="O19" s="19">
        <f>-SUMIFS('連結精算表(FX)'!$E:$E,'連結精算表(FX)'!$A:$A,O$4,'連結精算表(FX)'!$C:$C,$B19)</f>
        <v>-2283936386</v>
      </c>
      <c r="P19" s="19">
        <f>-SUMIFS('連結精算表(FX)'!$E:$E,'連結精算表(FX)'!$A:$A,P$4,'連結精算表(FX)'!$C:$C,$B19)</f>
        <v>-2881100122</v>
      </c>
      <c r="Q19" s="19">
        <f>-SUMIFS('連結精算表(FX)'!$E:$E,'連結精算表(FX)'!$A:$A,Q$4,'連結精算表(FX)'!$C:$C,$B19)</f>
        <v>-533693759</v>
      </c>
      <c r="R19" s="19">
        <f>-SUMIFS('連結精算表(FX)'!$E:$E,'連結精算表(FX)'!$A:$A,R$4,'連結精算表(FX)'!$C:$C,$B19)</f>
        <v>-1399060351</v>
      </c>
      <c r="S19" s="19">
        <f>-SUMIFS('連結精算表(FX)'!$E:$E,'連結精算表(FX)'!$A:$A,S$4,'連結精算表(FX)'!$C:$C,$B19)</f>
        <v>-2100353119</v>
      </c>
      <c r="T19" s="19">
        <f>-SUMIFS('連結精算表(FX)'!$E:$E,'連結精算表(FX)'!$A:$A,T$4,'連結精算表(FX)'!$C:$C,$B19)</f>
        <v>-2512611409</v>
      </c>
      <c r="U19" s="19">
        <f>-SUMIFS('連結精算表(FX)'!$E:$E,'連結精算表(FX)'!$A:$A,U$4,'連結精算表(FX)'!$C:$C,$B19)</f>
        <v>-667539392</v>
      </c>
      <c r="V19" s="19">
        <f>-SUMIFS('連結精算表(FX)'!$E:$E,'連結精算表(FX)'!$A:$A,V$4,'連結精算表(FX)'!$C:$C,$B19)</f>
        <v>-1204685686</v>
      </c>
      <c r="W19" s="19">
        <f>-SUMIFS('連結精算表(FX)'!$E:$E,'連結精算表(FX)'!$A:$A,W$4,'連結精算表(FX)'!$C:$C,$B19)</f>
        <v>-1648785317</v>
      </c>
      <c r="X19" s="19">
        <f>-SUMIFS('連結精算表(FX)'!$E:$E,'連結精算表(FX)'!$A:$A,X$4,'連結精算表(FX)'!$C:$C,$B19)</f>
        <v>-1116184219</v>
      </c>
      <c r="Y19" s="19">
        <f>-SUMIFS('連結精算表(FX)'!$E:$E,'連結精算表(FX)'!$A:$A,Y$4,'連結精算表(FX)'!$C:$C,$B19)</f>
        <v>-457490833</v>
      </c>
      <c r="Z19" s="19">
        <f>-SUMIFS('連結精算表(FX)'!$E:$E,'連結精算表(FX)'!$A:$A,Z$4,'連結精算表(FX)'!$C:$C,$B19)</f>
        <v>-1499037485</v>
      </c>
      <c r="AA19" s="19">
        <f>-SUMIFS('連結精算表(FX)'!$E:$E,'連結精算表(FX)'!$A:$A,AA$4,'連結精算表(FX)'!$C:$C,$B19)</f>
        <v>-2234760593</v>
      </c>
      <c r="AB19" s="19">
        <f>-SUMIFS('連結精算表(FX)'!$E:$E,'連結精算表(FX)'!$A:$A,AB$4,'連結精算表(FX)'!$C:$C,$B19)</f>
        <v>-895412027</v>
      </c>
      <c r="AC19" s="19">
        <f>-SUMIFS('連結精算表(FX)'!$E:$E,'連結精算表(FX)'!$A:$A,AC$4,'連結精算表(FX)'!$C:$C,$B19)</f>
        <v>1319475573</v>
      </c>
      <c r="AD19" s="19">
        <f>-SUMIFS('連結精算表(FX)'!$E:$E,'連結精算表(FX)'!$A:$A,AD$4,'連結精算表(FX)'!$C:$C,$B19)</f>
        <v>1432091538</v>
      </c>
      <c r="AE19" s="19">
        <f>-SUMIFS('連結精算表(FX)'!$E:$E,'連結精算表(FX)'!$A:$A,AE$4,'連結精算表(FX)'!$C:$C,$B19)</f>
        <v>1108792641</v>
      </c>
      <c r="AF19" s="30">
        <f>-SUMIFS('連結精算表(FX)'!$E:$E,'連結精算表(FX)'!$A:$A,AF$4,'連結精算表(FX)'!$C:$C,$B19)</f>
        <v>3700307243</v>
      </c>
      <c r="AG19" s="19">
        <f>-SUMIFS('連結精算表(FX)'!$E:$E,'連結精算表(FX)'!$A:$A,AG$4,'連結精算表(FX)'!$C:$C,$B19)</f>
        <v>-1530574099</v>
      </c>
      <c r="AH19" s="19">
        <f>-SUMIFS('連結精算表(FX)'!$E:$E,'連結精算表(FX)'!$A:$A,AH$4,'連結精算表(FX)'!$C:$C,$B19)</f>
        <v>-2339587798</v>
      </c>
      <c r="AI19" s="19">
        <f>-SUMIFS('連結精算表(FX)'!$E:$E,'連結精算表(FX)'!$A:$A,AI$4,'連結精算表(FX)'!$C:$C,$B19)</f>
        <v>-4658268720</v>
      </c>
      <c r="AJ19" s="19">
        <f>-SUMIFS('連結精算表(FX)'!$E:$E,'連結精算表(FX)'!$A:$A,AJ$4,'連結精算表(FX)'!$C:$C,$B19)</f>
        <v>-4693518551</v>
      </c>
      <c r="AK19" s="19">
        <f>-SUMIFS('連結精算表(FX)'!$E:$E,'連結精算表(FX)'!$A:$A,AK$4,'連結精算表(FX)'!$C:$C,$B19)</f>
        <v>-1563607899</v>
      </c>
      <c r="AL19" s="19">
        <f>-SUMIFS('連結精算表(FX)'!$E:$E,'連結精算表(FX)'!$A:$A,AL$4,'連結精算表(FX)'!$C:$C,$B19)</f>
        <v>-2659721055</v>
      </c>
      <c r="AM19" s="19">
        <f>-SUMIFS('連結精算表(FX)'!$E:$E,'連結精算表(FX)'!$A:$A,AM$4,'連結精算表(FX)'!$C:$C,$B19)</f>
        <v>-3154751676</v>
      </c>
      <c r="AN19" s="19">
        <f>-SUMIFS('連結精算表(FX)'!$E:$E,'連結精算表(FX)'!$A:$A,AN$4,'連結精算表(FX)'!$C:$C,$B19)</f>
        <v>35454889</v>
      </c>
    </row>
    <row r="20" spans="1:40" s="9" customFormat="1">
      <c r="A20" s="9" t="s">
        <v>88</v>
      </c>
      <c r="B20" s="9" t="s">
        <v>89</v>
      </c>
      <c r="C20" s="16" t="s">
        <v>90</v>
      </c>
      <c r="D20" s="19">
        <f>SUMIFS('連結精算表(FX)'!$E:$E,'連結精算表(FX)'!$A:$A,D$4,'連結精算表(FX)'!$C:$C,$B20)</f>
        <v>977602570</v>
      </c>
      <c r="E20" s="19">
        <f>SUMIFS('連結精算表(FX)'!$E:$E,'連結精算表(FX)'!$A:$A,E$4,'連結精算表(FX)'!$C:$C,$B20)</f>
        <v>384301709</v>
      </c>
      <c r="F20" s="19">
        <f>SUMIFS('連結精算表(FX)'!$E:$E,'連結精算表(FX)'!$A:$A,F$4,'連結精算表(FX)'!$C:$C,$B20)</f>
        <v>549672474</v>
      </c>
      <c r="G20" s="19">
        <f>SUMIFS('連結精算表(FX)'!$E:$E,'連結精算表(FX)'!$A:$A,G$4,'連結精算表(FX)'!$C:$C,$B20)</f>
        <v>1697131340</v>
      </c>
      <c r="H20" s="19">
        <f>SUMIFS('連結精算表(FX)'!$E:$E,'連結精算表(FX)'!$A:$A,H$4,'連結精算表(FX)'!$C:$C,$B20)</f>
        <v>2010833395</v>
      </c>
      <c r="I20" s="19">
        <f>SUMIFS('連結精算表(FX)'!$E:$E,'連結精算表(FX)'!$A:$A,I$4,'連結精算表(FX)'!$C:$C,$B20)</f>
        <v>925340670</v>
      </c>
      <c r="J20" s="19">
        <f>SUMIFS('連結精算表(FX)'!$E:$E,'連結精算表(FX)'!$A:$A,J$4,'連結精算表(FX)'!$C:$C,$B20)+2949224</f>
        <v>2640742529</v>
      </c>
      <c r="K20" s="19">
        <f>SUMIFS('連結精算表(FX)'!$E:$E,'連結精算表(FX)'!$A:$A,K$4,'連結精算表(FX)'!$C:$C,$B20)+5947927</f>
        <v>4202476918</v>
      </c>
      <c r="L20" s="19">
        <f>SUMIFS('連結精算表(FX)'!$E:$E,'連結精算表(FX)'!$A:$A,L$4,'連結精算表(FX)'!$C:$C,$B20)</f>
        <v>5241888980</v>
      </c>
      <c r="M20" s="19">
        <f>SUMIFS('連結精算表(FX)'!$E:$E,'連結精算表(FX)'!$A:$A,M$4,'連結精算表(FX)'!$C:$C,$B20)</f>
        <v>1046999652</v>
      </c>
      <c r="N20" s="19">
        <f>SUMIFS('連結精算表(FX)'!$E:$E,'連結精算表(FX)'!$A:$A,N$4,'連結精算表(FX)'!$C:$C,$B20)</f>
        <v>2586694765</v>
      </c>
      <c r="O20" s="19">
        <f>SUMIFS('連結精算表(FX)'!$E:$E,'連結精算表(FX)'!$A:$A,O$4,'連結精算表(FX)'!$C:$C,$B20)</f>
        <v>4698742300</v>
      </c>
      <c r="P20" s="19">
        <f>SUMIFS('連結精算表(FX)'!$E:$E,'連結精算表(FX)'!$A:$A,P$4,'連結精算表(FX)'!$C:$C,$B20)</f>
        <v>5585072342</v>
      </c>
      <c r="Q20" s="19">
        <f>SUMIFS('連結精算表(FX)'!$E:$E,'連結精算表(FX)'!$A:$A,Q$4,'連結精算表(FX)'!$C:$C,$B20)</f>
        <v>1629216009</v>
      </c>
      <c r="R20" s="19">
        <f>SUMIFS('連結精算表(FX)'!$E:$E,'連結精算表(FX)'!$A:$A,R$4,'連結精算表(FX)'!$C:$C,$B20)</f>
        <v>3015791651</v>
      </c>
      <c r="S20" s="19">
        <f>SUMIFS('連結精算表(FX)'!$E:$E,'連結精算表(FX)'!$A:$A,S$4,'連結精算表(FX)'!$C:$C,$B20)</f>
        <v>3990561428</v>
      </c>
      <c r="T20" s="19">
        <f>SUMIFS('連結精算表(FX)'!$E:$E,'連結精算表(FX)'!$A:$A,T$4,'連結精算表(FX)'!$C:$C,$B20)</f>
        <v>4662648377</v>
      </c>
      <c r="U20" s="19">
        <f>SUMIFS('連結精算表(FX)'!$E:$E,'連結精算表(FX)'!$A:$A,U$4,'連結精算表(FX)'!$C:$C,$B20)</f>
        <v>1582976494</v>
      </c>
      <c r="V20" s="19">
        <f>SUMIFS('連結精算表(FX)'!$E:$E,'連結精算表(FX)'!$A:$A,V$4,'連結精算表(FX)'!$C:$C,$B20)</f>
        <v>2923030824</v>
      </c>
      <c r="W20" s="19">
        <f>SUMIFS('連結精算表(FX)'!$E:$E,'連結精算表(FX)'!$A:$A,W$4,'連結精算表(FX)'!$C:$C,$B20)</f>
        <v>3895395110</v>
      </c>
      <c r="X20" s="19">
        <f>SUMIFS('連結精算表(FX)'!$E:$E,'連結精算表(FX)'!$A:$A,X$4,'連結精算表(FX)'!$C:$C,$B20)</f>
        <v>220721658</v>
      </c>
      <c r="Y20" s="19">
        <f>SUMIFS('連結精算表(FX)'!$E:$E,'連結精算表(FX)'!$A:$A,Y$4,'連結精算表(FX)'!$C:$C,$B20)</f>
        <v>911507389</v>
      </c>
      <c r="Z20" s="19">
        <f>SUMIFS('連結精算表(FX)'!$E:$E,'連結精算表(FX)'!$A:$A,Z$4,'連結精算表(FX)'!$C:$C,$B20)</f>
        <v>2601026753</v>
      </c>
      <c r="AA20" s="19">
        <f>SUMIFS('連結精算表(FX)'!$E:$E,'連結精算表(FX)'!$A:$A,AA$4,'連結精算表(FX)'!$C:$C,$B20)</f>
        <v>3968737529</v>
      </c>
      <c r="AB20" s="19">
        <f>SUMIFS('連結精算表(FX)'!$E:$E,'連結精算表(FX)'!$A:$A,AB$4,'連結精算表(FX)'!$C:$C,$B20)</f>
        <v>1941274852</v>
      </c>
      <c r="AC20" s="19">
        <f>SUMIFS('連結精算表(FX)'!$E:$E,'連結精算表(FX)'!$A:$A,AC$4,'連結精算表(FX)'!$C:$C,$B20)</f>
        <v>-2602286578</v>
      </c>
      <c r="AD20" s="19">
        <f>SUMIFS('連結精算表(FX)'!$E:$E,'連結精算表(FX)'!$A:$A,AD$4,'連結精算表(FX)'!$C:$C,$B20)</f>
        <v>-2072522916</v>
      </c>
      <c r="AE20" s="19">
        <f>SUMIFS('連結精算表(FX)'!$E:$E,'連結精算表(FX)'!$A:$A,AE$4,'連結精算表(FX)'!$C:$C,$B20)</f>
        <v>-2172736486</v>
      </c>
      <c r="AF20" s="30">
        <f>SUMIFS('連結精算表(FX)'!$E:$E,'連結精算表(FX)'!$A:$A,AF$4,'連結精算表(FX)'!$C:$C,$B20)</f>
        <v>-5419123201</v>
      </c>
      <c r="AG20" s="19">
        <f>SUMIFS('連結精算表(FX)'!$E:$E,'連結精算表(FX)'!$A:$A,AG$4,'連結精算表(FX)'!$C:$C,$B20)</f>
        <v>2960707502</v>
      </c>
      <c r="AH20" s="19">
        <f>SUMIFS('連結精算表(FX)'!$E:$E,'連結精算表(FX)'!$A:$A,AH$4,'連結精算表(FX)'!$C:$C,$B20)</f>
        <v>5377986154</v>
      </c>
      <c r="AI20" s="19">
        <f>SUMIFS('連結精算表(FX)'!$E:$E,'連結精算表(FX)'!$A:$A,AI$4,'連結精算表(FX)'!$C:$C,$B20)</f>
        <v>9289721229</v>
      </c>
      <c r="AJ20" s="19">
        <f>SUMIFS('連結精算表(FX)'!$E:$E,'連結精算表(FX)'!$A:$A,AJ$4,'連結精算表(FX)'!$C:$C,$B20)</f>
        <v>9241247385</v>
      </c>
      <c r="AK20" s="19">
        <f>SUMIFS('連結精算表(FX)'!$E:$E,'連結精算表(FX)'!$A:$A,AK$4,'連結精算表(FX)'!$C:$C,$B20)</f>
        <v>3788030447</v>
      </c>
      <c r="AL20" s="19">
        <f>SUMIFS('連結精算表(FX)'!$E:$E,'連結精算表(FX)'!$A:$A,AL$4,'連結精算表(FX)'!$C:$C,$B20)</f>
        <v>4804489008</v>
      </c>
      <c r="AM20" s="19">
        <f>SUMIFS('連結精算表(FX)'!$E:$E,'連結精算表(FX)'!$A:$A,AM$4,'連結精算表(FX)'!$C:$C,$B20)</f>
        <v>5134114523</v>
      </c>
      <c r="AN20" s="19">
        <f>SUMIFS('連結精算表(FX)'!$E:$E,'連結精算表(FX)'!$A:$A,AN$4,'連結精算表(FX)'!$C:$C,$B20)</f>
        <v>-58002328</v>
      </c>
    </row>
    <row r="21" spans="1:40">
      <c r="A21" s="9" t="s">
        <v>91</v>
      </c>
      <c r="C21" s="11" t="s">
        <v>92</v>
      </c>
      <c r="D21" s="12">
        <f>D20-D22</f>
        <v>974733561</v>
      </c>
      <c r="E21" s="12">
        <f t="shared" ref="E21:AN21" si="1">E20-E22</f>
        <v>380486983</v>
      </c>
      <c r="F21" s="12">
        <f t="shared" si="1"/>
        <v>540411970</v>
      </c>
      <c r="G21" s="12">
        <f t="shared" si="1"/>
        <v>1678599915</v>
      </c>
      <c r="H21" s="12">
        <f t="shared" si="1"/>
        <v>1981675449</v>
      </c>
      <c r="I21" s="12">
        <f t="shared" si="1"/>
        <v>916504171</v>
      </c>
      <c r="J21" s="19">
        <f>J20-J22</f>
        <v>2619896720</v>
      </c>
      <c r="K21" s="12">
        <f t="shared" si="1"/>
        <v>4176577232</v>
      </c>
      <c r="L21" s="12">
        <f t="shared" si="1"/>
        <v>5211582338</v>
      </c>
      <c r="M21" s="12">
        <f t="shared" si="1"/>
        <v>1059572370</v>
      </c>
      <c r="N21" s="12">
        <f t="shared" si="1"/>
        <v>2607734156</v>
      </c>
      <c r="O21" s="12">
        <f t="shared" si="1"/>
        <v>4715160874</v>
      </c>
      <c r="P21" s="12">
        <f t="shared" si="1"/>
        <v>5631036113</v>
      </c>
      <c r="Q21" s="12">
        <f t="shared" si="1"/>
        <v>1618911829</v>
      </c>
      <c r="R21" s="12">
        <f t="shared" si="1"/>
        <v>3006346803</v>
      </c>
      <c r="S21" s="12">
        <f t="shared" si="1"/>
        <v>3976600697</v>
      </c>
      <c r="T21" s="12">
        <f t="shared" si="1"/>
        <v>4664699328</v>
      </c>
      <c r="U21" s="12">
        <f t="shared" si="1"/>
        <v>1579239142</v>
      </c>
      <c r="V21" s="12">
        <f t="shared" si="1"/>
        <v>2948225010</v>
      </c>
      <c r="W21" s="12">
        <f t="shared" si="1"/>
        <v>3906215919</v>
      </c>
      <c r="X21" s="12">
        <f t="shared" si="1"/>
        <v>266767981</v>
      </c>
      <c r="Y21" s="12">
        <f t="shared" si="1"/>
        <v>909395213</v>
      </c>
      <c r="Z21" s="12">
        <f t="shared" si="1"/>
        <v>2569249341</v>
      </c>
      <c r="AA21" s="12">
        <f t="shared" si="1"/>
        <v>3880479616</v>
      </c>
      <c r="AB21" s="12">
        <f t="shared" si="1"/>
        <v>1956001632</v>
      </c>
      <c r="AC21" s="12">
        <f t="shared" si="1"/>
        <v>-2613855048</v>
      </c>
      <c r="AD21" s="12">
        <f t="shared" si="1"/>
        <v>-2094175450</v>
      </c>
      <c r="AE21" s="12">
        <f t="shared" si="1"/>
        <v>-2208710723</v>
      </c>
      <c r="AF21" s="29">
        <f t="shared" si="1"/>
        <v>-5456406563</v>
      </c>
      <c r="AG21" s="12">
        <f t="shared" si="1"/>
        <v>2980114253</v>
      </c>
      <c r="AH21" s="12">
        <f t="shared" si="1"/>
        <v>5404463096</v>
      </c>
      <c r="AI21" s="12">
        <f t="shared" si="1"/>
        <v>9120856060</v>
      </c>
      <c r="AJ21" s="12">
        <f t="shared" si="1"/>
        <v>8978772682</v>
      </c>
      <c r="AK21" s="12">
        <f t="shared" si="1"/>
        <v>3622053553</v>
      </c>
      <c r="AL21" s="12">
        <f t="shared" si="1"/>
        <v>4417946501</v>
      </c>
      <c r="AM21" s="12">
        <f t="shared" si="1"/>
        <v>4605748117</v>
      </c>
      <c r="AN21" s="12">
        <f t="shared" si="1"/>
        <v>-68880377</v>
      </c>
    </row>
    <row r="22" spans="1:40">
      <c r="A22" s="9" t="s">
        <v>93</v>
      </c>
      <c r="B22" t="s">
        <v>94</v>
      </c>
      <c r="C22" s="11" t="s">
        <v>95</v>
      </c>
      <c r="D22" s="12">
        <f>SUMIFS('連結精算表(FX)'!$E:$E,'連結精算表(FX)'!$A:$A,D$4,'連結精算表(FX)'!$C:$C,$B22)</f>
        <v>2869009</v>
      </c>
      <c r="E22" s="12">
        <f>SUMIFS('連結精算表(FX)'!$E:$E,'連結精算表(FX)'!$A:$A,E$4,'連結精算表(FX)'!$C:$C,$B22)</f>
        <v>3814726</v>
      </c>
      <c r="F22" s="12">
        <f>SUMIFS('連結精算表(FX)'!$E:$E,'連結精算表(FX)'!$A:$A,F$4,'連結精算表(FX)'!$C:$C,$B22)</f>
        <v>9260504</v>
      </c>
      <c r="G22" s="12">
        <f>SUMIFS('連結精算表(FX)'!$E:$E,'連結精算表(FX)'!$A:$A,G$4,'連結精算表(FX)'!$C:$C,$B22)</f>
        <v>18531425</v>
      </c>
      <c r="H22" s="12">
        <f>SUMIFS('連結精算表(FX)'!$E:$E,'連結精算表(FX)'!$A:$A,H$4,'連結精算表(FX)'!$C:$C,$B22)</f>
        <v>29157946</v>
      </c>
      <c r="I22" s="12">
        <f>SUMIFS('連結精算表(FX)'!$E:$E,'連結精算表(FX)'!$A:$A,I$4,'連結精算表(FX)'!$C:$C,$B22)</f>
        <v>8836499</v>
      </c>
      <c r="J22" s="12">
        <f>SUMIFS('連結精算表(FX)'!$E:$E,'連結精算表(FX)'!$A:$A,J$4,'連結精算表(FX)'!$C:$C,$B22)+1179690</f>
        <v>20845809</v>
      </c>
      <c r="K22" s="12">
        <f>SUMIFS('連結精算表(FX)'!$E:$E,'連結精算表(FX)'!$A:$A,K$4,'連結精算表(FX)'!$C:$C,$B22)+2379171</f>
        <v>25899686</v>
      </c>
      <c r="L22" s="12">
        <f>SUMIFS('連結精算表(FX)'!$E:$E,'連結精算表(FX)'!$A:$A,L$4,'連結精算表(FX)'!$C:$C,$B22)</f>
        <v>30306642</v>
      </c>
      <c r="M22" s="12">
        <f>SUMIFS('連結精算表(FX)'!$E:$E,'連結精算表(FX)'!$A:$A,M$4,'連結精算表(FX)'!$C:$C,$B22)</f>
        <v>-12572718</v>
      </c>
      <c r="N22" s="12">
        <f>SUMIFS('連結精算表(FX)'!$E:$E,'連結精算表(FX)'!$A:$A,N$4,'連結精算表(FX)'!$C:$C,$B22)</f>
        <v>-21039391</v>
      </c>
      <c r="O22" s="12">
        <f>SUMIFS('連結精算表(FX)'!$E:$E,'連結精算表(FX)'!$A:$A,O$4,'連結精算表(FX)'!$C:$C,$B22)</f>
        <v>-16418574</v>
      </c>
      <c r="P22" s="12">
        <f>SUMIFS('連結精算表(FX)'!$E:$E,'連結精算表(FX)'!$A:$A,P$4,'連結精算表(FX)'!$C:$C,$B22)</f>
        <v>-45963771</v>
      </c>
      <c r="Q22" s="12">
        <f>SUMIFS('連結精算表(FX)'!$E:$E,'連結精算表(FX)'!$A:$A,Q$4,'連結精算表(FX)'!$C:$C,$B22)</f>
        <v>10304180</v>
      </c>
      <c r="R22" s="12">
        <f>SUMIFS('連結精算表(FX)'!$E:$E,'連結精算表(FX)'!$A:$A,R$4,'連結精算表(FX)'!$C:$C,$B22)</f>
        <v>9444848</v>
      </c>
      <c r="S22" s="12">
        <f>SUMIFS('連結精算表(FX)'!$E:$E,'連結精算表(FX)'!$A:$A,S$4,'連結精算表(FX)'!$C:$C,$B22)</f>
        <v>13960731</v>
      </c>
      <c r="T22" s="12">
        <f>SUMIFS('連結精算表(FX)'!$E:$E,'連結精算表(FX)'!$A:$A,T$4,'連結精算表(FX)'!$C:$C,$B22)</f>
        <v>-2050951</v>
      </c>
      <c r="U22" s="12">
        <f>SUMIFS('連結精算表(FX)'!$E:$E,'連結精算表(FX)'!$A:$A,U$4,'連結精算表(FX)'!$C:$C,$B22)</f>
        <v>3737352</v>
      </c>
      <c r="V22" s="12">
        <f>SUMIFS('連結精算表(FX)'!$E:$E,'連結精算表(FX)'!$A:$A,V$4,'連結精算表(FX)'!$C:$C,$B22)</f>
        <v>-25194186</v>
      </c>
      <c r="W22" s="12">
        <f>SUMIFS('連結精算表(FX)'!$E:$E,'連結精算表(FX)'!$A:$A,W$4,'連結精算表(FX)'!$C:$C,$B22)</f>
        <v>-10820809</v>
      </c>
      <c r="X22" s="12">
        <f>SUMIFS('連結精算表(FX)'!$E:$E,'連結精算表(FX)'!$A:$A,X$4,'連結精算表(FX)'!$C:$C,$B22)</f>
        <v>-46046323</v>
      </c>
      <c r="Y22" s="12">
        <f>SUMIFS('連結精算表(FX)'!$E:$E,'連結精算表(FX)'!$A:$A,Y$4,'連結精算表(FX)'!$C:$C,$B22)</f>
        <v>2112176</v>
      </c>
      <c r="Z22" s="12">
        <f>SUMIFS('連結精算表(FX)'!$E:$E,'連結精算表(FX)'!$A:$A,Z$4,'連結精算表(FX)'!$C:$C,$B22)</f>
        <v>31777412</v>
      </c>
      <c r="AA22" s="12">
        <f>SUMIFS('連結精算表(FX)'!$E:$E,'連結精算表(FX)'!$A:$A,AA$4,'連結精算表(FX)'!$C:$C,$B22)</f>
        <v>88257913</v>
      </c>
      <c r="AB22" s="12">
        <f>SUMIFS('連結精算表(FX)'!$E:$E,'連結精算表(FX)'!$A:$A,AB$4,'連結精算表(FX)'!$C:$C,$B22)</f>
        <v>-14726780</v>
      </c>
      <c r="AC22" s="12">
        <f>SUMIFS('連結精算表(FX)'!$E:$E,'連結精算表(FX)'!$A:$A,AC$4,'連結精算表(FX)'!$C:$C,$B22)</f>
        <v>11568470</v>
      </c>
      <c r="AD22" s="12">
        <f>SUMIFS('連結精算表(FX)'!$E:$E,'連結精算表(FX)'!$A:$A,AD$4,'連結精算表(FX)'!$C:$C,$B22)</f>
        <v>21652534</v>
      </c>
      <c r="AE22" s="12">
        <f>SUMIFS('連結精算表(FX)'!$E:$E,'連結精算表(FX)'!$A:$A,AE$4,'連結精算表(FX)'!$C:$C,$B22)</f>
        <v>35974237</v>
      </c>
      <c r="AF22" s="29">
        <f>SUMIFS('連結精算表(FX)'!$E:$E,'連結精算表(FX)'!$A:$A,AF$4,'連結精算表(FX)'!$C:$C,$B22)</f>
        <v>37283362</v>
      </c>
      <c r="AG22" s="12">
        <f>SUMIFS('連結精算表(FX)'!$E:$E,'連結精算表(FX)'!$A:$A,AG$4,'連結精算表(FX)'!$C:$C,$B22)</f>
        <v>-19406751</v>
      </c>
      <c r="AH22" s="12">
        <f>SUMIFS('連結精算表(FX)'!$E:$E,'連結精算表(FX)'!$A:$A,AH$4,'連結精算表(FX)'!$C:$C,$B22)</f>
        <v>-26476942</v>
      </c>
      <c r="AI22" s="12">
        <f>SUMIFS('連結精算表(FX)'!$E:$E,'連結精算表(FX)'!$A:$A,AI$4,'連結精算表(FX)'!$C:$C,$B22)</f>
        <v>168865169</v>
      </c>
      <c r="AJ22" s="12">
        <f>SUMIFS('連結精算表(FX)'!$E:$E,'連結精算表(FX)'!$A:$A,AJ$4,'連結精算表(FX)'!$C:$C,$B22)</f>
        <v>262474703</v>
      </c>
      <c r="AK22" s="12">
        <f>SUMIFS('連結精算表(FX)'!$E:$E,'連結精算表(FX)'!$A:$A,AK$4,'連結精算表(FX)'!$C:$C,$B22)</f>
        <v>165976894</v>
      </c>
      <c r="AL22" s="12">
        <f>SUMIFS('連結精算表(FX)'!$E:$E,'連結精算表(FX)'!$A:$A,AL$4,'連結精算表(FX)'!$C:$C,$B22)</f>
        <v>386542507</v>
      </c>
      <c r="AM22" s="12">
        <f>SUMIFS('連結精算表(FX)'!$E:$E,'連結精算表(FX)'!$A:$A,AM$4,'連結精算表(FX)'!$C:$C,$B22)</f>
        <v>528366406</v>
      </c>
      <c r="AN22" s="12">
        <f>SUMIFS('連結精算表(FX)'!$E:$E,'連結精算表(FX)'!$A:$A,AN$4,'連結精算表(FX)'!$C:$C,$B22)</f>
        <v>10878049</v>
      </c>
    </row>
    <row r="23" spans="1:40">
      <c r="I23" s="21"/>
      <c r="J23" s="21"/>
      <c r="K23" s="21"/>
    </row>
    <row r="24" spans="1:40">
      <c r="K24" s="21"/>
      <c r="L24" s="21"/>
    </row>
    <row r="25" spans="1:40" ht="39.6">
      <c r="C25" s="13" t="s">
        <v>96</v>
      </c>
      <c r="D25" s="13" t="str">
        <f>D3</f>
        <v>2014年3月_年次(IFRS)</v>
      </c>
      <c r="E25" s="13" t="str">
        <f>E3</f>
        <v>2014年6月_第1四半期（IFRS)</v>
      </c>
      <c r="F25" s="13" t="str">
        <f t="shared" ref="F25:AN25" si="2">F3</f>
        <v>2014年9月_第2四半期（IFRS)</v>
      </c>
      <c r="G25" s="13" t="str">
        <f t="shared" si="2"/>
        <v>2014年12月_第3四半期（IFRS)</v>
      </c>
      <c r="H25" s="13" t="str">
        <f t="shared" si="2"/>
        <v>2015年3月_年次（IFRS)</v>
      </c>
      <c r="I25" s="13" t="str">
        <f t="shared" si="2"/>
        <v>2015年6月_第1四半期（IFRS)</v>
      </c>
      <c r="J25" s="13" t="str">
        <f t="shared" si="2"/>
        <v>2015年9月_第2四半期（IFRS)</v>
      </c>
      <c r="K25" s="13" t="str">
        <f t="shared" si="2"/>
        <v>2015年12月_第3四半期（IFRS)</v>
      </c>
      <c r="L25" s="13" t="str">
        <f t="shared" si="2"/>
        <v>2016年3月_年次（IFRS)</v>
      </c>
      <c r="M25" s="13" t="str">
        <f t="shared" si="2"/>
        <v>2016年6月_第1四半期（IFRS)</v>
      </c>
      <c r="N25" s="13" t="str">
        <f t="shared" si="2"/>
        <v>2016年9月_第2四半期（IFRS)</v>
      </c>
      <c r="O25" s="13" t="str">
        <f t="shared" si="2"/>
        <v>2016年12月_第3四半期（IFRS)</v>
      </c>
      <c r="P25" s="13" t="str">
        <f t="shared" si="2"/>
        <v>【修正前】2017年3月_年次（IFRS)</v>
      </c>
      <c r="Q25" s="13" t="str">
        <f t="shared" si="2"/>
        <v>2017年6月_第1四半期（IFRS)</v>
      </c>
      <c r="R25" s="13" t="str">
        <f t="shared" si="2"/>
        <v>2017年9月_第2四半期（IFRS)</v>
      </c>
      <c r="S25" s="13" t="str">
        <f t="shared" si="2"/>
        <v>2017年12月_第3四半期（IFRS)</v>
      </c>
      <c r="T25" s="13" t="str">
        <f t="shared" si="2"/>
        <v>2018年3月_年次（IFRS)</v>
      </c>
      <c r="U25" s="13" t="str">
        <f t="shared" si="2"/>
        <v>2018年6月_第1四半期（IFRS)</v>
      </c>
      <c r="V25" s="13" t="str">
        <f t="shared" si="2"/>
        <v>2018年9月_第2四半期（IFRS)</v>
      </c>
      <c r="W25" s="13" t="str">
        <f t="shared" si="2"/>
        <v>2018年12月_第3四半期（IFRS)</v>
      </c>
      <c r="X25" s="13" t="str">
        <f t="shared" si="2"/>
        <v>2019年3月_年次（IFRS)</v>
      </c>
      <c r="Y25" s="13" t="str">
        <f t="shared" si="2"/>
        <v>2019年6月_第1四半期（IFRS)</v>
      </c>
      <c r="Z25" s="13" t="str">
        <f t="shared" si="2"/>
        <v>2019年9月_第2四半期（IFRS)</v>
      </c>
      <c r="AA25" s="13" t="str">
        <f t="shared" si="2"/>
        <v>2019年12月_第3四半期（IFRS)</v>
      </c>
      <c r="AB25" s="13" t="str">
        <f t="shared" si="2"/>
        <v>2020年3月_年次（IFRS)</v>
      </c>
      <c r="AC25" s="13" t="str">
        <f t="shared" si="2"/>
        <v>2020年6月_第1四半期（IFRS)</v>
      </c>
      <c r="AD25" s="13" t="str">
        <f t="shared" si="2"/>
        <v>2020年9月_第2四半期（IFRS)</v>
      </c>
      <c r="AE25" s="13" t="str">
        <f t="shared" si="2"/>
        <v>2020年12月_第3四半期（IFRS)</v>
      </c>
      <c r="AF25" s="13" t="str">
        <f t="shared" si="2"/>
        <v>2021年3月_年次（IFRS)</v>
      </c>
      <c r="AG25" s="13" t="str">
        <f t="shared" si="2"/>
        <v>2021年6月_第1四半期（IFRS)</v>
      </c>
      <c r="AH25" s="13" t="str">
        <f t="shared" si="2"/>
        <v>2021年9月_第2四半期（IFRS)</v>
      </c>
      <c r="AI25" s="13" t="str">
        <f t="shared" si="2"/>
        <v>2021年12月_第3四半期（IFRS)</v>
      </c>
      <c r="AJ25" s="13" t="str">
        <f t="shared" si="2"/>
        <v>2022年3月_年次（IFRS)</v>
      </c>
      <c r="AK25" s="13" t="str">
        <f t="shared" si="2"/>
        <v>2022年6月_第1四半期（IFRS)</v>
      </c>
      <c r="AL25" s="13" t="str">
        <f t="shared" si="2"/>
        <v>2022年9月_第2四半期（IFRS)</v>
      </c>
      <c r="AM25" s="13" t="str">
        <f t="shared" si="2"/>
        <v>2022年12月_第3四半期（IFRS)</v>
      </c>
      <c r="AN25" s="13" t="str">
        <f t="shared" si="2"/>
        <v>2023年3月_年次（IFRS)</v>
      </c>
    </row>
    <row r="26" spans="1:40" s="9" customFormat="1">
      <c r="A26" t="s">
        <v>43</v>
      </c>
      <c r="C26" s="16" t="str">
        <f t="shared" ref="C26:C43" si="3">C5</f>
        <v>売上収益</v>
      </c>
      <c r="D26" s="17"/>
      <c r="E26" s="18">
        <f>E5</f>
        <v>20018885846</v>
      </c>
      <c r="F26" s="18">
        <f>F5-E5</f>
        <v>23224689889</v>
      </c>
      <c r="G26" s="18">
        <f>G5-F5</f>
        <v>22447308783</v>
      </c>
      <c r="H26" s="18">
        <f>H5-G5</f>
        <v>21603380639</v>
      </c>
      <c r="I26" s="18">
        <f>I5</f>
        <v>22931956779</v>
      </c>
      <c r="J26" s="18">
        <f>J5-I5</f>
        <v>24865196327</v>
      </c>
      <c r="K26" s="18">
        <f>K5-J5</f>
        <v>24046101770</v>
      </c>
      <c r="L26" s="18">
        <f>L5-K5</f>
        <v>23743859213</v>
      </c>
      <c r="M26" s="18">
        <f t="shared" ref="M26:AK41" si="4">M5</f>
        <v>24184892462</v>
      </c>
      <c r="N26" s="18">
        <f t="shared" ref="N26:P26" si="5">N5-M5</f>
        <v>25998120900</v>
      </c>
      <c r="O26" s="18">
        <f t="shared" si="5"/>
        <v>26227719172</v>
      </c>
      <c r="P26" s="18">
        <f t="shared" si="5"/>
        <v>25367983184</v>
      </c>
      <c r="Q26" s="18">
        <f t="shared" ref="Q26" si="6">Q5</f>
        <v>27160657143</v>
      </c>
      <c r="R26" s="18">
        <f t="shared" ref="R26:T26" si="7">R5-Q5</f>
        <v>28877556534</v>
      </c>
      <c r="S26" s="18">
        <f t="shared" si="7"/>
        <v>28573656807</v>
      </c>
      <c r="T26" s="18">
        <f t="shared" si="7"/>
        <v>31892142960</v>
      </c>
      <c r="U26" s="18">
        <f t="shared" ref="U26" si="8">U5</f>
        <v>35384902788</v>
      </c>
      <c r="V26" s="18">
        <f t="shared" ref="V26:X26" si="9">V5-U5</f>
        <v>36595680408</v>
      </c>
      <c r="W26" s="18">
        <f t="shared" si="9"/>
        <v>36914596785</v>
      </c>
      <c r="X26" s="18">
        <f t="shared" si="9"/>
        <v>36126357822</v>
      </c>
      <c r="Y26" s="18">
        <f t="shared" ref="Y26" si="10">Y5</f>
        <v>39212350963</v>
      </c>
      <c r="Z26" s="18">
        <f t="shared" ref="Z26:AB26" si="11">Z5-Y5</f>
        <v>40805098696</v>
      </c>
      <c r="AA26" s="18">
        <f t="shared" si="11"/>
        <v>39254676806</v>
      </c>
      <c r="AB26" s="18">
        <f t="shared" si="11"/>
        <v>37205594767</v>
      </c>
      <c r="AC26" s="18">
        <f t="shared" ref="AC26" si="12">AC5</f>
        <v>27293681991</v>
      </c>
      <c r="AD26" s="18">
        <f t="shared" ref="AD26:AF26" si="13">AD5-AC5</f>
        <v>36179197278</v>
      </c>
      <c r="AE26" s="18">
        <f t="shared" si="13"/>
        <v>37347275320</v>
      </c>
      <c r="AF26" s="31">
        <f t="shared" si="13"/>
        <v>33939999502</v>
      </c>
      <c r="AG26" s="18">
        <f t="shared" ref="AG26" si="14">AG5</f>
        <v>37420353002</v>
      </c>
      <c r="AH26" s="18">
        <f t="shared" ref="AH26:AJ26" si="15">AH5-AG5</f>
        <v>39221749020</v>
      </c>
      <c r="AI26" s="18">
        <f t="shared" si="15"/>
        <v>40279626900</v>
      </c>
      <c r="AJ26" s="18">
        <f t="shared" si="15"/>
        <v>36432868422</v>
      </c>
      <c r="AK26" s="18">
        <f t="shared" ref="AK26" si="16">AK5</f>
        <v>43816053954</v>
      </c>
      <c r="AL26" s="18">
        <f t="shared" ref="AL26:AN26" si="17">AL5-AK5</f>
        <v>48153532271</v>
      </c>
      <c r="AM26" s="18">
        <f t="shared" si="17"/>
        <v>48896640965</v>
      </c>
      <c r="AN26" s="18">
        <f t="shared" si="17"/>
        <v>-135307021937</v>
      </c>
    </row>
    <row r="27" spans="1:40" s="9" customFormat="1">
      <c r="A27" t="s">
        <v>46</v>
      </c>
      <c r="C27" s="16" t="str">
        <f t="shared" si="3"/>
        <v>売上原価</v>
      </c>
      <c r="D27" s="17"/>
      <c r="E27" s="18">
        <f t="shared" ref="E27:E43" si="18">E6</f>
        <v>-4932623675</v>
      </c>
      <c r="F27" s="18">
        <f t="shared" ref="F27:H27" si="19">F6-E6</f>
        <v>-6089988025</v>
      </c>
      <c r="G27" s="18">
        <f t="shared" si="19"/>
        <v>-5739559632</v>
      </c>
      <c r="H27" s="18">
        <f t="shared" si="19"/>
        <v>-5546445974</v>
      </c>
      <c r="I27" s="18">
        <f t="shared" ref="I27:I43" si="20">I6</f>
        <v>-5602624502</v>
      </c>
      <c r="J27" s="18">
        <f t="shared" ref="J27:L27" si="21">J6-I6</f>
        <v>-6417178778</v>
      </c>
      <c r="K27" s="18">
        <f t="shared" si="21"/>
        <v>-6053647977</v>
      </c>
      <c r="L27" s="18">
        <f t="shared" si="21"/>
        <v>-6031650594</v>
      </c>
      <c r="M27" s="18">
        <f t="shared" si="4"/>
        <v>-6250177881</v>
      </c>
      <c r="N27" s="18">
        <f t="shared" ref="N27:P27" si="22">N6-M6</f>
        <v>-6569314316</v>
      </c>
      <c r="O27" s="18">
        <f t="shared" si="22"/>
        <v>-6778459897</v>
      </c>
      <c r="P27" s="18">
        <f t="shared" si="22"/>
        <v>-6617548400</v>
      </c>
      <c r="Q27" s="18">
        <f t="shared" si="4"/>
        <v>-6923346264</v>
      </c>
      <c r="R27" s="18">
        <f t="shared" ref="R27:T27" si="23">R6-Q6</f>
        <v>-7479595306</v>
      </c>
      <c r="S27" s="18">
        <f t="shared" si="23"/>
        <v>-7711696525</v>
      </c>
      <c r="T27" s="18">
        <f t="shared" si="23"/>
        <v>-8745117723</v>
      </c>
      <c r="U27" s="18">
        <f t="shared" si="4"/>
        <v>-9551383619</v>
      </c>
      <c r="V27" s="18">
        <f t="shared" ref="V27:X27" si="24">V6-U6</f>
        <v>-9866824003</v>
      </c>
      <c r="W27" s="18">
        <f t="shared" si="24"/>
        <v>-9935058814</v>
      </c>
      <c r="X27" s="18">
        <f t="shared" si="24"/>
        <v>-9763905035</v>
      </c>
      <c r="Y27" s="18">
        <f t="shared" si="4"/>
        <v>-10376379248</v>
      </c>
      <c r="Z27" s="18">
        <f t="shared" ref="Z27:AB27" si="25">Z6-Y6</f>
        <v>-10526382707</v>
      </c>
      <c r="AA27" s="18">
        <f t="shared" si="25"/>
        <v>-9833871698</v>
      </c>
      <c r="AB27" s="18">
        <f t="shared" si="25"/>
        <v>-9468268148</v>
      </c>
      <c r="AC27" s="18">
        <f t="shared" si="4"/>
        <v>-7128988711</v>
      </c>
      <c r="AD27" s="18">
        <f t="shared" ref="AD27:AF27" si="26">AD6-AC6</f>
        <v>-9418707755</v>
      </c>
      <c r="AE27" s="18">
        <f t="shared" si="26"/>
        <v>-9545503165</v>
      </c>
      <c r="AF27" s="31">
        <f t="shared" si="26"/>
        <v>-8635773351</v>
      </c>
      <c r="AG27" s="18">
        <f t="shared" si="4"/>
        <v>-9011697424</v>
      </c>
      <c r="AH27" s="18">
        <f t="shared" ref="AH27:AJ27" si="27">AH6-AG6</f>
        <v>-9738697962</v>
      </c>
      <c r="AI27" s="18">
        <f t="shared" si="27"/>
        <v>-10233481073</v>
      </c>
      <c r="AJ27" s="18">
        <f t="shared" si="27"/>
        <v>-9196476168</v>
      </c>
      <c r="AK27" s="18">
        <f t="shared" si="4"/>
        <v>-10927474725</v>
      </c>
      <c r="AL27" s="18">
        <f t="shared" ref="AL27:AN27" si="28">AL6-AK6</f>
        <v>-12347586817</v>
      </c>
      <c r="AM27" s="18">
        <f t="shared" si="28"/>
        <v>-12687623819</v>
      </c>
      <c r="AN27" s="18">
        <f t="shared" si="28"/>
        <v>34266949169</v>
      </c>
    </row>
    <row r="28" spans="1:40" s="9" customFormat="1">
      <c r="A28" s="9" t="s">
        <v>49</v>
      </c>
      <c r="C28" s="16" t="str">
        <f t="shared" si="3"/>
        <v>売上総利益</v>
      </c>
      <c r="D28" s="17"/>
      <c r="E28" s="18">
        <f t="shared" si="18"/>
        <v>15086262171</v>
      </c>
      <c r="F28" s="18">
        <f t="shared" ref="F28:H28" si="29">F7-E7</f>
        <v>17134701864</v>
      </c>
      <c r="G28" s="18">
        <f t="shared" si="29"/>
        <v>16707749151</v>
      </c>
      <c r="H28" s="18">
        <f t="shared" si="29"/>
        <v>16056934665</v>
      </c>
      <c r="I28" s="18">
        <f t="shared" si="20"/>
        <v>17329332277</v>
      </c>
      <c r="J28" s="18">
        <f t="shared" ref="J28:L28" si="30">J7-I7</f>
        <v>18448017549</v>
      </c>
      <c r="K28" s="18">
        <f t="shared" si="30"/>
        <v>17992453793</v>
      </c>
      <c r="L28" s="18">
        <f t="shared" si="30"/>
        <v>17712208619</v>
      </c>
      <c r="M28" s="18">
        <f t="shared" si="4"/>
        <v>17934714581</v>
      </c>
      <c r="N28" s="18">
        <f t="shared" ref="N28:P28" si="31">N7-M7</f>
        <v>19428806584</v>
      </c>
      <c r="O28" s="18">
        <f t="shared" si="31"/>
        <v>19449259275</v>
      </c>
      <c r="P28" s="18">
        <f t="shared" si="31"/>
        <v>18750434784</v>
      </c>
      <c r="Q28" s="18">
        <f t="shared" si="4"/>
        <v>20237310879</v>
      </c>
      <c r="R28" s="18">
        <f t="shared" ref="R28:T28" si="32">R7-Q7</f>
        <v>21397961228</v>
      </c>
      <c r="S28" s="18">
        <f t="shared" si="32"/>
        <v>20861960282</v>
      </c>
      <c r="T28" s="18">
        <f t="shared" si="32"/>
        <v>23147025237</v>
      </c>
      <c r="U28" s="18">
        <f t="shared" si="4"/>
        <v>25833519169</v>
      </c>
      <c r="V28" s="18">
        <f t="shared" ref="V28:X28" si="33">V7-U7</f>
        <v>26728856405</v>
      </c>
      <c r="W28" s="18">
        <f t="shared" si="33"/>
        <v>26979537971</v>
      </c>
      <c r="X28" s="18">
        <f t="shared" si="33"/>
        <v>26362452787</v>
      </c>
      <c r="Y28" s="18">
        <f t="shared" si="4"/>
        <v>28835971715</v>
      </c>
      <c r="Z28" s="18">
        <f t="shared" ref="Z28:AB28" si="34">Z7-Y7</f>
        <v>30278715989</v>
      </c>
      <c r="AA28" s="18">
        <f t="shared" si="34"/>
        <v>29420805108</v>
      </c>
      <c r="AB28" s="18">
        <f t="shared" si="34"/>
        <v>27737326619</v>
      </c>
      <c r="AC28" s="18">
        <f t="shared" si="4"/>
        <v>20164693280</v>
      </c>
      <c r="AD28" s="18">
        <f t="shared" ref="AD28:AF28" si="35">AD7-AC7</f>
        <v>26760489523</v>
      </c>
      <c r="AE28" s="18">
        <f t="shared" si="35"/>
        <v>27801772155</v>
      </c>
      <c r="AF28" s="31">
        <f t="shared" si="35"/>
        <v>25304226151</v>
      </c>
      <c r="AG28" s="18">
        <f t="shared" si="4"/>
        <v>28408655578</v>
      </c>
      <c r="AH28" s="18">
        <f t="shared" ref="AH28:AJ28" si="36">AH7-AG7</f>
        <v>29483051058</v>
      </c>
      <c r="AI28" s="18">
        <f t="shared" si="36"/>
        <v>30046145827</v>
      </c>
      <c r="AJ28" s="18">
        <f t="shared" si="36"/>
        <v>27236392254</v>
      </c>
      <c r="AK28" s="18">
        <f t="shared" si="4"/>
        <v>32888579229</v>
      </c>
      <c r="AL28" s="18">
        <f t="shared" ref="AL28:AN28" si="37">AL7-AK7</f>
        <v>35805945454</v>
      </c>
      <c r="AM28" s="18">
        <f t="shared" si="37"/>
        <v>36209017146</v>
      </c>
      <c r="AN28" s="18">
        <f t="shared" si="37"/>
        <v>-101040072768</v>
      </c>
    </row>
    <row r="29" spans="1:40" s="9" customFormat="1">
      <c r="A29" s="9" t="s">
        <v>52</v>
      </c>
      <c r="C29" s="16" t="str">
        <f t="shared" si="3"/>
        <v>販売費及び一般管理費</v>
      </c>
      <c r="D29" s="17"/>
      <c r="E29" s="18">
        <f t="shared" si="18"/>
        <v>-13890656615</v>
      </c>
      <c r="F29" s="18">
        <f t="shared" ref="F29:H29" si="38">F8-E8</f>
        <v>-15158399742</v>
      </c>
      <c r="G29" s="18">
        <f t="shared" si="38"/>
        <v>-14877305007</v>
      </c>
      <c r="H29" s="18">
        <f t="shared" si="38"/>
        <v>-14678328679</v>
      </c>
      <c r="I29" s="18">
        <f t="shared" si="20"/>
        <v>-15677766454</v>
      </c>
      <c r="J29" s="18">
        <f t="shared" ref="J29:L29" si="39">J8-I8</f>
        <v>-15819621703</v>
      </c>
      <c r="K29" s="18">
        <f t="shared" si="39"/>
        <v>-15496858226</v>
      </c>
      <c r="L29" s="18">
        <f t="shared" si="39"/>
        <v>-15353011704</v>
      </c>
      <c r="M29" s="18">
        <f t="shared" si="4"/>
        <v>-16000068473</v>
      </c>
      <c r="N29" s="18">
        <f t="shared" ref="N29:P29" si="40">N8-M8</f>
        <v>-17030317519</v>
      </c>
      <c r="O29" s="18">
        <f t="shared" si="40"/>
        <v>-16798001344</v>
      </c>
      <c r="P29" s="18">
        <f t="shared" si="40"/>
        <v>-16451386766</v>
      </c>
      <c r="Q29" s="18">
        <f t="shared" si="4"/>
        <v>-18052657834</v>
      </c>
      <c r="R29" s="18">
        <f t="shared" ref="R29:T29" si="41">R8-Q8</f>
        <v>-18910230413</v>
      </c>
      <c r="S29" s="18">
        <f t="shared" si="41"/>
        <v>-19130024117</v>
      </c>
      <c r="T29" s="18">
        <f t="shared" si="41"/>
        <v>-21591842152</v>
      </c>
      <c r="U29" s="18">
        <f t="shared" si="4"/>
        <v>-23598313081</v>
      </c>
      <c r="V29" s="18">
        <f t="shared" ref="V29:X29" si="42">V8-U8</f>
        <v>-24570752935</v>
      </c>
      <c r="W29" s="18">
        <f t="shared" si="42"/>
        <v>-24801164389</v>
      </c>
      <c r="X29" s="18">
        <f t="shared" si="42"/>
        <v>-25663786337</v>
      </c>
      <c r="Y29" s="18">
        <f t="shared" si="4"/>
        <v>-26405046847</v>
      </c>
      <c r="Z29" s="18">
        <f t="shared" ref="Z29:AB29" si="43">Z8-Y8</f>
        <v>-26870057488</v>
      </c>
      <c r="AA29" s="18">
        <f t="shared" si="43"/>
        <v>-26991955432</v>
      </c>
      <c r="AB29" s="18">
        <f t="shared" si="43"/>
        <v>-27124477847</v>
      </c>
      <c r="AC29" s="18">
        <f t="shared" si="4"/>
        <v>-24357557245</v>
      </c>
      <c r="AD29" s="18">
        <f t="shared" ref="AD29:AF29" si="44">AD8-AC8</f>
        <v>-26119040524</v>
      </c>
      <c r="AE29" s="18">
        <f t="shared" si="44"/>
        <v>-26880161937</v>
      </c>
      <c r="AF29" s="31">
        <f t="shared" si="44"/>
        <v>-26546602000</v>
      </c>
      <c r="AG29" s="18">
        <f t="shared" si="4"/>
        <v>-26444379512</v>
      </c>
      <c r="AH29" s="18">
        <f t="shared" ref="AH29:AJ29" si="45">AH8-AG8</f>
        <v>-27459658461</v>
      </c>
      <c r="AI29" s="18">
        <f t="shared" si="45"/>
        <v>-27819002207</v>
      </c>
      <c r="AJ29" s="18">
        <f t="shared" si="45"/>
        <v>-28019999300</v>
      </c>
      <c r="AK29" s="18">
        <f t="shared" si="4"/>
        <v>-30042415755</v>
      </c>
      <c r="AL29" s="18">
        <f t="shared" ref="AL29:AN29" si="46">AL8-AK8</f>
        <v>-33927568997</v>
      </c>
      <c r="AM29" s="18">
        <f t="shared" si="46"/>
        <v>-34712820325</v>
      </c>
      <c r="AN29" s="18">
        <f t="shared" si="46"/>
        <v>94633157184</v>
      </c>
    </row>
    <row r="30" spans="1:40" s="9" customFormat="1">
      <c r="A30" s="9" t="s">
        <v>55</v>
      </c>
      <c r="C30" s="16" t="str">
        <f t="shared" si="3"/>
        <v>事業利益</v>
      </c>
      <c r="D30" s="17"/>
      <c r="E30" s="18">
        <f>E9</f>
        <v>1195605556</v>
      </c>
      <c r="F30" s="18">
        <f>F9-E9</f>
        <v>1976302122</v>
      </c>
      <c r="G30" s="18">
        <f t="shared" ref="G30:H30" si="47">G9-F9</f>
        <v>1830444144</v>
      </c>
      <c r="H30" s="18">
        <f t="shared" si="47"/>
        <v>1378605986</v>
      </c>
      <c r="I30" s="18">
        <f t="shared" si="20"/>
        <v>1651565823</v>
      </c>
      <c r="J30" s="18">
        <f t="shared" ref="J30:L30" si="48">J9-I9</f>
        <v>2628395846</v>
      </c>
      <c r="K30" s="18">
        <f t="shared" si="48"/>
        <v>2495595567</v>
      </c>
      <c r="L30" s="18">
        <f t="shared" si="48"/>
        <v>2359196915</v>
      </c>
      <c r="M30" s="18">
        <f t="shared" si="4"/>
        <v>1934646108</v>
      </c>
      <c r="N30" s="18">
        <f t="shared" ref="N30:P30" si="49">N9-M9</f>
        <v>2398489065</v>
      </c>
      <c r="O30" s="18">
        <f t="shared" si="49"/>
        <v>2651257931</v>
      </c>
      <c r="P30" s="18">
        <f t="shared" si="49"/>
        <v>2299048018</v>
      </c>
      <c r="Q30" s="18">
        <f t="shared" si="4"/>
        <v>2184653045</v>
      </c>
      <c r="R30" s="18">
        <f t="shared" ref="R30:T30" si="50">R9-Q9</f>
        <v>2487730815</v>
      </c>
      <c r="S30" s="18">
        <f t="shared" si="50"/>
        <v>1731936165</v>
      </c>
      <c r="T30" s="18">
        <f t="shared" si="50"/>
        <v>1555183085</v>
      </c>
      <c r="U30" s="18">
        <f t="shared" si="4"/>
        <v>2235206088</v>
      </c>
      <c r="V30" s="18">
        <f t="shared" ref="V30:X30" si="51">V9-U9</f>
        <v>2158103470</v>
      </c>
      <c r="W30" s="18">
        <f t="shared" si="51"/>
        <v>2178373582</v>
      </c>
      <c r="X30" s="18">
        <f t="shared" si="51"/>
        <v>698666450</v>
      </c>
      <c r="Y30" s="18">
        <f t="shared" si="4"/>
        <v>2430924868</v>
      </c>
      <c r="Z30" s="18">
        <f t="shared" ref="Z30:AB30" si="52">Z9-Y9</f>
        <v>3408658501</v>
      </c>
      <c r="AA30" s="18">
        <f t="shared" si="52"/>
        <v>2428849676</v>
      </c>
      <c r="AB30" s="18">
        <f t="shared" si="52"/>
        <v>612848772</v>
      </c>
      <c r="AC30" s="18">
        <f t="shared" si="4"/>
        <v>-4192863965</v>
      </c>
      <c r="AD30" s="18">
        <f t="shared" ref="AD30:AF30" si="53">AD9-AC9</f>
        <v>641448999</v>
      </c>
      <c r="AE30" s="18">
        <f t="shared" si="53"/>
        <v>921610218</v>
      </c>
      <c r="AF30" s="31" t="e">
        <f t="shared" si="53"/>
        <v>#VALUE!</v>
      </c>
      <c r="AG30" s="18">
        <f t="shared" si="4"/>
        <v>1964276066</v>
      </c>
      <c r="AH30" s="18">
        <f t="shared" ref="AH30:AJ30" si="54">AH9-AG9</f>
        <v>2023392597</v>
      </c>
      <c r="AI30" s="18">
        <f t="shared" si="54"/>
        <v>2227143620</v>
      </c>
      <c r="AJ30" s="18">
        <f t="shared" si="54"/>
        <v>-783607046</v>
      </c>
      <c r="AK30" s="18">
        <f t="shared" si="4"/>
        <v>2846163474</v>
      </c>
      <c r="AL30" s="18">
        <f t="shared" ref="AL30:AN30" si="55">AL9-AK9</f>
        <v>1878376457</v>
      </c>
      <c r="AM30" s="18">
        <f t="shared" si="55"/>
        <v>1496196821</v>
      </c>
      <c r="AN30" s="18">
        <f t="shared" si="55"/>
        <v>-6406915584</v>
      </c>
    </row>
    <row r="31" spans="1:40" s="9" customFormat="1">
      <c r="A31" s="9" t="s">
        <v>58</v>
      </c>
      <c r="C31" s="16" t="str">
        <f t="shared" si="3"/>
        <v>減損損失</v>
      </c>
      <c r="D31" s="17"/>
      <c r="E31" s="18">
        <f t="shared" si="18"/>
        <v>-60236577</v>
      </c>
      <c r="F31" s="18">
        <f t="shared" ref="F31:H31" si="56">F10-E10</f>
        <v>-928295653</v>
      </c>
      <c r="G31" s="18">
        <f t="shared" si="56"/>
        <v>-38508101</v>
      </c>
      <c r="H31" s="18">
        <f t="shared" si="56"/>
        <v>-1128155493</v>
      </c>
      <c r="I31" s="18">
        <f t="shared" si="20"/>
        <v>-132487194</v>
      </c>
      <c r="J31" s="18">
        <f t="shared" ref="J31:L31" si="57">J10-I10</f>
        <v>-171196085</v>
      </c>
      <c r="K31" s="18">
        <f t="shared" si="57"/>
        <v>-44214625</v>
      </c>
      <c r="L31" s="18">
        <f t="shared" si="57"/>
        <v>-556882555</v>
      </c>
      <c r="M31" s="18">
        <f t="shared" si="4"/>
        <v>-108709621</v>
      </c>
      <c r="N31" s="18">
        <f t="shared" ref="N31:P31" si="58">N10-M10</f>
        <v>-43561196</v>
      </c>
      <c r="O31" s="18">
        <f t="shared" si="58"/>
        <v>-21921544</v>
      </c>
      <c r="P31" s="18">
        <f t="shared" si="58"/>
        <v>-499018037</v>
      </c>
      <c r="Q31" s="18">
        <f t="shared" si="4"/>
        <v>-26534567</v>
      </c>
      <c r="R31" s="18">
        <f t="shared" ref="R31:T31" si="59">R10-Q10</f>
        <v>-151049114</v>
      </c>
      <c r="S31" s="18">
        <f t="shared" si="59"/>
        <v>-19435678</v>
      </c>
      <c r="T31" s="18">
        <f t="shared" si="59"/>
        <v>-794491</v>
      </c>
      <c r="U31" s="18">
        <f t="shared" si="4"/>
        <v>-47614184</v>
      </c>
      <c r="V31" s="18">
        <f t="shared" ref="V31:X31" si="60">V10-U10</f>
        <v>-95099484</v>
      </c>
      <c r="W31" s="18">
        <f t="shared" si="60"/>
        <v>-9175092</v>
      </c>
      <c r="X31" s="18">
        <f t="shared" si="60"/>
        <v>-3478023838</v>
      </c>
      <c r="Y31" s="18">
        <f t="shared" si="4"/>
        <v>-12340304</v>
      </c>
      <c r="Z31" s="18">
        <f t="shared" ref="Z31:AB31" si="61">Z10-Y10</f>
        <v>-43123484</v>
      </c>
      <c r="AA31" s="18">
        <f t="shared" si="61"/>
        <v>-91605243</v>
      </c>
      <c r="AB31" s="18">
        <f t="shared" si="61"/>
        <v>-3671361064</v>
      </c>
      <c r="AC31" s="18">
        <f t="shared" si="4"/>
        <v>-542990724</v>
      </c>
      <c r="AD31" s="18">
        <f t="shared" ref="AD31:AF31" si="62">AD10-AC10</f>
        <v>-579510571</v>
      </c>
      <c r="AE31" s="18">
        <f t="shared" si="62"/>
        <v>-312831201</v>
      </c>
      <c r="AF31" s="31">
        <f t="shared" si="62"/>
        <v>-5238441874</v>
      </c>
      <c r="AG31" s="18">
        <f t="shared" si="4"/>
        <v>-335376472</v>
      </c>
      <c r="AH31" s="18">
        <f t="shared" ref="AH31:AJ31" si="63">AH10-AG10</f>
        <v>-250367002</v>
      </c>
      <c r="AI31" s="18">
        <f t="shared" si="63"/>
        <v>-492461797</v>
      </c>
      <c r="AJ31" s="18">
        <f t="shared" si="63"/>
        <v>-3109499835</v>
      </c>
      <c r="AK31" s="18">
        <f t="shared" si="4"/>
        <v>-172808205</v>
      </c>
      <c r="AL31" s="18">
        <f t="shared" ref="AL31:AN31" si="64">AL10-AK10</f>
        <v>-88154481</v>
      </c>
      <c r="AM31" s="18">
        <f t="shared" si="64"/>
        <v>-220484206</v>
      </c>
      <c r="AN31" s="18">
        <f t="shared" si="64"/>
        <v>495281195</v>
      </c>
    </row>
    <row r="32" spans="1:40" s="9" customFormat="1">
      <c r="A32" s="9" t="s">
        <v>61</v>
      </c>
      <c r="C32" s="16" t="str">
        <f t="shared" si="3"/>
        <v>その他の営業収益</v>
      </c>
      <c r="D32" s="17"/>
      <c r="E32" s="18">
        <f t="shared" si="18"/>
        <v>31343702</v>
      </c>
      <c r="F32" s="18">
        <f t="shared" ref="F32:H32" si="65">F11-E11</f>
        <v>71322879</v>
      </c>
      <c r="G32" s="18">
        <f t="shared" si="65"/>
        <v>104270377</v>
      </c>
      <c r="H32" s="18">
        <f t="shared" si="65"/>
        <v>116832815</v>
      </c>
      <c r="I32" s="18">
        <f t="shared" si="20"/>
        <v>90537058</v>
      </c>
      <c r="J32" s="18">
        <f t="shared" ref="J32:L32" si="66">J11-I11</f>
        <v>553026807</v>
      </c>
      <c r="K32" s="18">
        <f t="shared" si="66"/>
        <v>56954026</v>
      </c>
      <c r="L32" s="18">
        <f t="shared" si="66"/>
        <v>158988470</v>
      </c>
      <c r="M32" s="18">
        <f t="shared" si="4"/>
        <v>183391256</v>
      </c>
      <c r="N32" s="18">
        <f t="shared" ref="N32:P32" si="67">N11-M11</f>
        <v>118607321</v>
      </c>
      <c r="O32" s="18">
        <f t="shared" si="67"/>
        <v>71098421</v>
      </c>
      <c r="P32" s="18">
        <f t="shared" si="67"/>
        <v>150218617</v>
      </c>
      <c r="Q32" s="18">
        <f t="shared" si="4"/>
        <v>65178042</v>
      </c>
      <c r="R32" s="18">
        <f t="shared" ref="R32:T32" si="68">R11-Q11</f>
        <v>50727440</v>
      </c>
      <c r="S32" s="18">
        <f t="shared" si="68"/>
        <v>94069320</v>
      </c>
      <c r="T32" s="18">
        <f t="shared" si="68"/>
        <v>125303531</v>
      </c>
      <c r="U32" s="18">
        <f t="shared" si="4"/>
        <v>118482676</v>
      </c>
      <c r="V32" s="18">
        <f t="shared" ref="V32:X32" si="69">V11-U11</f>
        <v>42914026</v>
      </c>
      <c r="W32" s="18">
        <f t="shared" si="69"/>
        <v>77648934</v>
      </c>
      <c r="X32" s="18">
        <f t="shared" si="69"/>
        <v>322823101</v>
      </c>
      <c r="Y32" s="18">
        <f t="shared" si="4"/>
        <v>228336905</v>
      </c>
      <c r="Z32" s="18">
        <f t="shared" ref="Z32:AB32" si="70">Z11-Y11</f>
        <v>86331870</v>
      </c>
      <c r="AA32" s="18">
        <f t="shared" si="70"/>
        <v>101942084</v>
      </c>
      <c r="AB32" s="18">
        <f t="shared" si="70"/>
        <v>593943682</v>
      </c>
      <c r="AC32" s="18">
        <f t="shared" si="4"/>
        <v>1434912725</v>
      </c>
      <c r="AD32" s="18">
        <f t="shared" ref="AD32:AF32" si="71">AD11-AC11</f>
        <v>1276289889</v>
      </c>
      <c r="AE32" s="18">
        <f t="shared" si="71"/>
        <v>748702599</v>
      </c>
      <c r="AF32" s="31">
        <f t="shared" si="71"/>
        <v>1498701896</v>
      </c>
      <c r="AG32" s="18">
        <f t="shared" si="4"/>
        <v>3418369060</v>
      </c>
      <c r="AH32" s="18">
        <f t="shared" ref="AH32:AJ32" si="72">AH11-AG11</f>
        <v>2971879384</v>
      </c>
      <c r="AI32" s="18">
        <f t="shared" si="72"/>
        <v>4903341067</v>
      </c>
      <c r="AJ32" s="18">
        <f t="shared" si="72"/>
        <v>4196779426</v>
      </c>
      <c r="AK32" s="18">
        <f t="shared" si="4"/>
        <v>2686693057</v>
      </c>
      <c r="AL32" s="18">
        <f t="shared" ref="AL32:AN32" si="73">AL11-AK11</f>
        <v>1516384727</v>
      </c>
      <c r="AM32" s="18">
        <f t="shared" si="73"/>
        <v>544497424</v>
      </c>
      <c r="AN32" s="18">
        <f t="shared" si="73"/>
        <v>-4414633374</v>
      </c>
    </row>
    <row r="33" spans="1:40" s="9" customFormat="1">
      <c r="A33" s="9" t="s">
        <v>64</v>
      </c>
      <c r="C33" s="16" t="str">
        <f t="shared" si="3"/>
        <v>その他の営業費用</v>
      </c>
      <c r="D33" s="17"/>
      <c r="E33" s="18">
        <f t="shared" si="18"/>
        <v>-22515376</v>
      </c>
      <c r="F33" s="18">
        <f t="shared" ref="F33:H33" si="74">F12-E12</f>
        <v>-280292785</v>
      </c>
      <c r="G33" s="18">
        <f t="shared" si="74"/>
        <v>-65311730</v>
      </c>
      <c r="H33" s="18">
        <f t="shared" si="74"/>
        <v>-6359208</v>
      </c>
      <c r="I33" s="18">
        <f t="shared" si="20"/>
        <v>-44570254</v>
      </c>
      <c r="J33" s="18">
        <f t="shared" ref="J33:L33" si="75">J12-I12</f>
        <v>-114473206</v>
      </c>
      <c r="K33" s="18">
        <f t="shared" si="75"/>
        <v>-47143894</v>
      </c>
      <c r="L33" s="18">
        <f t="shared" si="75"/>
        <v>-150569225</v>
      </c>
      <c r="M33" s="18">
        <f t="shared" si="4"/>
        <v>-54122757</v>
      </c>
      <c r="N33" s="18">
        <f t="shared" ref="N33:P33" si="76">N12-M12</f>
        <v>-65460100</v>
      </c>
      <c r="O33" s="18">
        <f t="shared" si="76"/>
        <v>-62949823</v>
      </c>
      <c r="P33" s="18">
        <f t="shared" si="76"/>
        <v>-331667442</v>
      </c>
      <c r="Q33" s="18">
        <f t="shared" si="4"/>
        <v>-108268178</v>
      </c>
      <c r="R33" s="18">
        <f t="shared" ref="R33:T33" si="77">R12-Q12</f>
        <v>-81389407</v>
      </c>
      <c r="S33" s="18">
        <f t="shared" si="77"/>
        <v>-100701291</v>
      </c>
      <c r="T33" s="18">
        <f t="shared" si="77"/>
        <v>-171560806</v>
      </c>
      <c r="U33" s="18">
        <f t="shared" si="4"/>
        <v>-67633795</v>
      </c>
      <c r="V33" s="18">
        <f t="shared" ref="V33:X33" si="78">V12-U12</f>
        <v>-222184678</v>
      </c>
      <c r="W33" s="18">
        <f t="shared" si="78"/>
        <v>-485747960</v>
      </c>
      <c r="X33" s="18">
        <f t="shared" si="78"/>
        <v>-1124589565</v>
      </c>
      <c r="Y33" s="18">
        <f t="shared" si="4"/>
        <v>-595810383</v>
      </c>
      <c r="Z33" s="18">
        <f t="shared" ref="Z33:AB33" si="79">Z12-Y12</f>
        <v>-418939426</v>
      </c>
      <c r="AA33" s="18">
        <f t="shared" si="79"/>
        <v>-181213315</v>
      </c>
      <c r="AB33" s="18">
        <f t="shared" si="79"/>
        <v>-510740517</v>
      </c>
      <c r="AC33" s="18">
        <f t="shared" si="4"/>
        <v>-248917849</v>
      </c>
      <c r="AD33" s="18">
        <f t="shared" ref="AD33:AF33" si="80">AD12-AC12</f>
        <v>-495098625</v>
      </c>
      <c r="AE33" s="18">
        <f t="shared" si="80"/>
        <v>-377252905</v>
      </c>
      <c r="AF33" s="31">
        <f t="shared" si="80"/>
        <v>-627364128</v>
      </c>
      <c r="AG33" s="18">
        <f t="shared" si="4"/>
        <v>-278165858</v>
      </c>
      <c r="AH33" s="18">
        <f t="shared" ref="AH33:AJ33" si="81">AH12-AG12</f>
        <v>-1305723799</v>
      </c>
      <c r="AI33" s="18">
        <f t="shared" si="81"/>
        <v>-339956812</v>
      </c>
      <c r="AJ33" s="18">
        <f t="shared" si="81"/>
        <v>-567343740</v>
      </c>
      <c r="AK33" s="18">
        <f t="shared" si="4"/>
        <v>-669400155</v>
      </c>
      <c r="AL33" s="18">
        <f t="shared" ref="AL33:AN33" si="82">AL12-AK12</f>
        <v>-1517817290</v>
      </c>
      <c r="AM33" s="18">
        <f t="shared" si="82"/>
        <v>-230878122</v>
      </c>
      <c r="AN33" s="18">
        <f t="shared" si="82"/>
        <v>2102701536</v>
      </c>
    </row>
    <row r="34" spans="1:40" s="9" customFormat="1">
      <c r="A34" s="9" t="s">
        <v>67</v>
      </c>
      <c r="C34" s="16" t="str">
        <f t="shared" si="3"/>
        <v>営業利益</v>
      </c>
      <c r="D34" s="17"/>
      <c r="E34" s="18">
        <f t="shared" si="18"/>
        <v>1144197305</v>
      </c>
      <c r="F34" s="18">
        <f t="shared" ref="F34:H34" si="83">F13-E13</f>
        <v>839036563</v>
      </c>
      <c r="G34" s="18">
        <f t="shared" si="83"/>
        <v>1830894690</v>
      </c>
      <c r="H34" s="18">
        <f t="shared" si="83"/>
        <v>360924100</v>
      </c>
      <c r="I34" s="18">
        <f t="shared" si="20"/>
        <v>1565045433</v>
      </c>
      <c r="J34" s="18">
        <f t="shared" ref="J34:L34" si="84">J13-I13</f>
        <v>2895753362</v>
      </c>
      <c r="K34" s="18">
        <f t="shared" si="84"/>
        <v>2461191074</v>
      </c>
      <c r="L34" s="18">
        <f t="shared" si="84"/>
        <v>1810733605</v>
      </c>
      <c r="M34" s="18">
        <f t="shared" si="4"/>
        <v>1955204986</v>
      </c>
      <c r="N34" s="18">
        <f t="shared" ref="N34:P34" si="85">N13-M13</f>
        <v>2408075090</v>
      </c>
      <c r="O34" s="18">
        <f t="shared" si="85"/>
        <v>2637484985</v>
      </c>
      <c r="P34" s="18">
        <f t="shared" si="85"/>
        <v>1618581156</v>
      </c>
      <c r="Q34" s="18">
        <f t="shared" si="4"/>
        <v>2115028342</v>
      </c>
      <c r="R34" s="18">
        <f t="shared" ref="R34:T34" si="86">R13-Q13</f>
        <v>2306019734</v>
      </c>
      <c r="S34" s="18">
        <f t="shared" si="86"/>
        <v>1705868516</v>
      </c>
      <c r="T34" s="18">
        <f t="shared" si="86"/>
        <v>1508131319</v>
      </c>
      <c r="U34" s="18">
        <f t="shared" si="4"/>
        <v>2238440785</v>
      </c>
      <c r="V34" s="18">
        <f t="shared" ref="V34:X34" si="87">V13-U13</f>
        <v>1883733334</v>
      </c>
      <c r="W34" s="18">
        <f t="shared" si="87"/>
        <v>1761099464</v>
      </c>
      <c r="X34" s="18">
        <f t="shared" si="87"/>
        <v>-3581123852</v>
      </c>
      <c r="Y34" s="18">
        <f t="shared" si="4"/>
        <v>2051111086</v>
      </c>
      <c r="Z34" s="18">
        <f t="shared" ref="Z34:AB34" si="88">Z13-Y13</f>
        <v>3032927461</v>
      </c>
      <c r="AA34" s="18">
        <f t="shared" si="88"/>
        <v>2257973202</v>
      </c>
      <c r="AB34" s="18">
        <f t="shared" si="88"/>
        <v>-2975309127</v>
      </c>
      <c r="AC34" s="18">
        <f t="shared" si="4"/>
        <v>-3549859813</v>
      </c>
      <c r="AD34" s="18">
        <f t="shared" ref="AD34:AF34" si="89">AD13-AC13</f>
        <v>843129692</v>
      </c>
      <c r="AE34" s="18">
        <f t="shared" si="89"/>
        <v>980228711</v>
      </c>
      <c r="AF34" s="31">
        <f t="shared" si="89"/>
        <v>-5609479955</v>
      </c>
      <c r="AG34" s="18">
        <f t="shared" si="4"/>
        <v>4769102796</v>
      </c>
      <c r="AH34" s="18">
        <f t="shared" ref="AH34:AJ34" si="90">AH13-AG13</f>
        <v>3439181180</v>
      </c>
      <c r="AI34" s="18">
        <f t="shared" si="90"/>
        <v>6298066078</v>
      </c>
      <c r="AJ34" s="18">
        <f t="shared" si="90"/>
        <v>-263671195</v>
      </c>
      <c r="AK34" s="18">
        <f t="shared" si="4"/>
        <v>4690648171</v>
      </c>
      <c r="AL34" s="18">
        <f t="shared" ref="AL34:AN34" si="91">AL13-AK13</f>
        <v>1788789413</v>
      </c>
      <c r="AM34" s="18">
        <f t="shared" si="91"/>
        <v>1589331917</v>
      </c>
      <c r="AN34" s="18">
        <f t="shared" si="91"/>
        <v>-8223566227</v>
      </c>
    </row>
    <row r="35" spans="1:40" s="9" customFormat="1">
      <c r="A35" s="9" t="s">
        <v>70</v>
      </c>
      <c r="C35" s="16" t="str">
        <f t="shared" si="3"/>
        <v>金融収益</v>
      </c>
      <c r="D35" s="17"/>
      <c r="E35" s="18">
        <f t="shared" si="18"/>
        <v>42615364</v>
      </c>
      <c r="F35" s="18">
        <f t="shared" ref="F35:H35" si="92">F14-E14</f>
        <v>71934192</v>
      </c>
      <c r="G35" s="18">
        <f t="shared" si="92"/>
        <v>130962905</v>
      </c>
      <c r="H35" s="18">
        <f t="shared" si="92"/>
        <v>-39273379</v>
      </c>
      <c r="I35" s="18">
        <f t="shared" si="20"/>
        <v>45053676</v>
      </c>
      <c r="J35" s="18">
        <f t="shared" ref="J35:L35" si="93">J14-I14</f>
        <v>49155300</v>
      </c>
      <c r="K35" s="18">
        <f t="shared" si="93"/>
        <v>39900537</v>
      </c>
      <c r="L35" s="18">
        <f t="shared" si="93"/>
        <v>20653766</v>
      </c>
      <c r="M35" s="18">
        <f t="shared" si="4"/>
        <v>45553162</v>
      </c>
      <c r="N35" s="18">
        <f t="shared" ref="N35:P35" si="94">N14-M14</f>
        <v>44172252</v>
      </c>
      <c r="O35" s="18">
        <f>O37-O36</f>
        <v>466163121</v>
      </c>
      <c r="P35" s="18">
        <f t="shared" si="94"/>
        <v>18406190</v>
      </c>
      <c r="Q35" s="18">
        <f t="shared" si="4"/>
        <v>71412396</v>
      </c>
      <c r="R35" s="18">
        <f t="shared" ref="R35:T35" si="95">R14-Q14</f>
        <v>98503228</v>
      </c>
      <c r="S35" s="18">
        <f t="shared" si="95"/>
        <v>44621679</v>
      </c>
      <c r="T35" s="18">
        <f t="shared" si="95"/>
        <v>-32326246</v>
      </c>
      <c r="U35" s="18">
        <f t="shared" si="4"/>
        <v>199338015</v>
      </c>
      <c r="V35" s="18">
        <f t="shared" ref="V35:X35" si="96">V14-U14</f>
        <v>194159075</v>
      </c>
      <c r="W35" s="18">
        <f>W14-V14+162800000</f>
        <v>50039581</v>
      </c>
      <c r="X35" s="18">
        <f t="shared" si="96"/>
        <v>75368758</v>
      </c>
      <c r="Y35" s="18">
        <f t="shared" si="4"/>
        <v>54798568</v>
      </c>
      <c r="Z35" s="18">
        <f t="shared" ref="Z35:AB35" si="97">Z14-Y14</f>
        <v>63195026</v>
      </c>
      <c r="AA35" s="18">
        <f t="shared" si="97"/>
        <v>31268697</v>
      </c>
      <c r="AB35" s="18">
        <f t="shared" si="97"/>
        <v>65744422</v>
      </c>
      <c r="AC35" s="18">
        <f t="shared" si="4"/>
        <v>48018137</v>
      </c>
      <c r="AD35" s="18">
        <f t="shared" ref="AD35:AF35" si="98">AD14-AC14</f>
        <v>7480316</v>
      </c>
      <c r="AE35" s="18">
        <f t="shared" si="98"/>
        <v>18783528</v>
      </c>
      <c r="AF35" s="31">
        <f t="shared" si="98"/>
        <v>88513394</v>
      </c>
      <c r="AG35" s="18">
        <f t="shared" si="4"/>
        <v>30194387</v>
      </c>
      <c r="AH35" s="18">
        <f t="shared" ref="AH35:AJ35" si="99">AH14-AG14</f>
        <v>130571372</v>
      </c>
      <c r="AI35" s="18">
        <f t="shared" si="99"/>
        <v>260965548</v>
      </c>
      <c r="AJ35" s="18">
        <f t="shared" si="99"/>
        <v>599869599</v>
      </c>
      <c r="AK35" s="18">
        <f t="shared" si="4"/>
        <v>949669211</v>
      </c>
      <c r="AL35" s="18">
        <f t="shared" ref="AL35:AN35" si="100">AL14-AK14</f>
        <v>534726264</v>
      </c>
      <c r="AM35" s="18">
        <f>AM14-AL14+743500000</f>
        <v>194042037</v>
      </c>
      <c r="AN35" s="18">
        <f t="shared" si="100"/>
        <v>-919545731</v>
      </c>
    </row>
    <row r="36" spans="1:40" s="9" customFormat="1">
      <c r="A36" s="9" t="s">
        <v>73</v>
      </c>
      <c r="C36" s="16" t="str">
        <f t="shared" si="3"/>
        <v>金融費用</v>
      </c>
      <c r="D36" s="17"/>
      <c r="E36" s="18">
        <f t="shared" si="18"/>
        <v>-203514092</v>
      </c>
      <c r="F36" s="18">
        <f t="shared" ref="F36:H36" si="101">F15-E15</f>
        <v>3830819</v>
      </c>
      <c r="G36" s="18">
        <f t="shared" si="101"/>
        <v>-124171374</v>
      </c>
      <c r="H36" s="18">
        <f t="shared" si="101"/>
        <v>-313403705</v>
      </c>
      <c r="I36" s="18">
        <f t="shared" si="20"/>
        <v>-94784733</v>
      </c>
      <c r="J36" s="18">
        <f t="shared" ref="J36:L36" si="102">J15-I15</f>
        <v>-330780076</v>
      </c>
      <c r="K36" s="18">
        <f t="shared" si="102"/>
        <v>-105964675</v>
      </c>
      <c r="L36" s="18">
        <f t="shared" si="102"/>
        <v>-234071058</v>
      </c>
      <c r="M36" s="18">
        <f t="shared" si="4"/>
        <v>-382582682</v>
      </c>
      <c r="N36" s="18">
        <f t="shared" ref="N36:P36" si="103">N15-M15</f>
        <v>-153473970</v>
      </c>
      <c r="O36" s="18">
        <f>O15-N15-397000000</f>
        <v>-70698797</v>
      </c>
      <c r="P36" s="18">
        <f t="shared" si="103"/>
        <v>-129586763</v>
      </c>
      <c r="Q36" s="18">
        <f t="shared" si="4"/>
        <v>-63420297</v>
      </c>
      <c r="R36" s="18">
        <f t="shared" ref="R36:T36" si="104">R15-Q15</f>
        <v>-70564314</v>
      </c>
      <c r="S36" s="18">
        <f t="shared" si="104"/>
        <v>-70631002</v>
      </c>
      <c r="T36" s="18">
        <f t="shared" si="104"/>
        <v>-253442098</v>
      </c>
      <c r="U36" s="18">
        <f t="shared" si="4"/>
        <v>-76691632</v>
      </c>
      <c r="V36" s="18">
        <f t="shared" ref="V36:X36" si="105">V15-U15</f>
        <v>-82997994</v>
      </c>
      <c r="W36" s="18">
        <f>W15-V15-162800000</f>
        <v>-286416343</v>
      </c>
      <c r="X36" s="18">
        <f t="shared" si="105"/>
        <v>-131505850</v>
      </c>
      <c r="Y36" s="18">
        <f t="shared" si="4"/>
        <v>-469262729</v>
      </c>
      <c r="Z36" s="18">
        <f t="shared" ref="Z36:AB36" si="106">Z15-Y15</f>
        <v>-258745725</v>
      </c>
      <c r="AA36" s="18">
        <f t="shared" si="106"/>
        <v>-146291906</v>
      </c>
      <c r="AB36" s="18">
        <f t="shared" si="106"/>
        <v>-392943216</v>
      </c>
      <c r="AC36" s="18">
        <f t="shared" si="4"/>
        <v>-295500551</v>
      </c>
      <c r="AD36" s="18">
        <f t="shared" ref="AD36:AF36" si="107">AD15-AC15</f>
        <v>-322281935</v>
      </c>
      <c r="AE36" s="18">
        <f t="shared" si="107"/>
        <v>-248767478</v>
      </c>
      <c r="AF36" s="31">
        <f t="shared" si="107"/>
        <v>-202484818</v>
      </c>
      <c r="AG36" s="18">
        <f t="shared" si="4"/>
        <v>-258477579</v>
      </c>
      <c r="AH36" s="18">
        <f t="shared" ref="AH36:AJ36" si="108">AH15-AG15</f>
        <v>-356966041</v>
      </c>
      <c r="AI36" s="18">
        <f t="shared" si="108"/>
        <v>-240752694</v>
      </c>
      <c r="AJ36" s="18">
        <f t="shared" si="108"/>
        <v>-322258074</v>
      </c>
      <c r="AK36" s="18">
        <f t="shared" si="4"/>
        <v>-266269218</v>
      </c>
      <c r="AL36" s="18">
        <f t="shared" ref="AL36:AN36" si="109">AL15-AK15</f>
        <v>-265337730</v>
      </c>
      <c r="AM36" s="18">
        <f>AM15-AL15-743500000</f>
        <v>-1010580343</v>
      </c>
      <c r="AN36" s="18">
        <f t="shared" si="109"/>
        <v>767437442</v>
      </c>
    </row>
    <row r="37" spans="1:40" s="9" customFormat="1">
      <c r="A37" s="9" t="s">
        <v>76</v>
      </c>
      <c r="C37" s="16" t="str">
        <f t="shared" si="3"/>
        <v>金融収益・費用純額</v>
      </c>
      <c r="D37" s="17"/>
      <c r="E37" s="18">
        <f t="shared" si="18"/>
        <v>-160898728</v>
      </c>
      <c r="F37" s="18">
        <f t="shared" ref="F37:H37" si="110">F16-E16</f>
        <v>75765011</v>
      </c>
      <c r="G37" s="18">
        <f t="shared" si="110"/>
        <v>6791531</v>
      </c>
      <c r="H37" s="18">
        <f t="shared" si="110"/>
        <v>-352677084</v>
      </c>
      <c r="I37" s="18">
        <f t="shared" si="20"/>
        <v>-49731057</v>
      </c>
      <c r="J37" s="18">
        <f t="shared" ref="J37:L37" si="111">J16-I16</f>
        <v>-281624776</v>
      </c>
      <c r="K37" s="18">
        <f t="shared" si="111"/>
        <v>-66064138</v>
      </c>
      <c r="L37" s="18">
        <f t="shared" si="111"/>
        <v>-213417292</v>
      </c>
      <c r="M37" s="18">
        <f t="shared" si="4"/>
        <v>-337029520</v>
      </c>
      <c r="N37" s="18">
        <f t="shared" ref="N37:P37" si="112">N16-M16</f>
        <v>-109301718</v>
      </c>
      <c r="O37" s="18">
        <f>O16-N16</f>
        <v>395464324</v>
      </c>
      <c r="P37" s="18">
        <f t="shared" si="112"/>
        <v>-111180573</v>
      </c>
      <c r="Q37" s="18">
        <f t="shared" si="4"/>
        <v>7992099</v>
      </c>
      <c r="R37" s="18">
        <f t="shared" ref="R37:T37" si="113">R16-Q16</f>
        <v>27938914</v>
      </c>
      <c r="S37" s="18">
        <f t="shared" si="113"/>
        <v>-26009323</v>
      </c>
      <c r="T37" s="18">
        <f t="shared" si="113"/>
        <v>-285768344</v>
      </c>
      <c r="U37" s="18">
        <f t="shared" si="4"/>
        <v>122646383</v>
      </c>
      <c r="V37" s="18">
        <f t="shared" ref="V37:X37" si="114">V16-U16</f>
        <v>111161081</v>
      </c>
      <c r="W37" s="18">
        <f t="shared" si="114"/>
        <v>-236376762</v>
      </c>
      <c r="X37" s="18">
        <f t="shared" si="114"/>
        <v>-56137092</v>
      </c>
      <c r="Y37" s="18">
        <f t="shared" si="4"/>
        <v>-414464161</v>
      </c>
      <c r="Z37" s="18">
        <f t="shared" ref="Z37:AB37" si="115">Z16-Y16</f>
        <v>-195550699</v>
      </c>
      <c r="AA37" s="18">
        <f t="shared" si="115"/>
        <v>-115023209</v>
      </c>
      <c r="AB37" s="18">
        <f t="shared" si="115"/>
        <v>-327198794</v>
      </c>
      <c r="AC37" s="18">
        <f t="shared" si="4"/>
        <v>-247482414</v>
      </c>
      <c r="AD37" s="18">
        <f t="shared" ref="AD37:AF37" si="116">AD16-AC16</f>
        <v>-314801619</v>
      </c>
      <c r="AE37" s="18">
        <f t="shared" si="116"/>
        <v>-229983950</v>
      </c>
      <c r="AF37" s="31">
        <f t="shared" si="116"/>
        <v>-113971424</v>
      </c>
      <c r="AG37" s="18">
        <f t="shared" si="4"/>
        <v>-228283192</v>
      </c>
      <c r="AH37" s="18">
        <f t="shared" ref="AH37:AJ37" si="117">AH16-AG16</f>
        <v>-226394669</v>
      </c>
      <c r="AI37" s="18">
        <f t="shared" si="117"/>
        <v>20212854</v>
      </c>
      <c r="AJ37" s="18">
        <f t="shared" si="117"/>
        <v>277611525</v>
      </c>
      <c r="AK37" s="18">
        <f t="shared" si="4"/>
        <v>683399993</v>
      </c>
      <c r="AL37" s="18">
        <f t="shared" ref="AL37:AN37" si="118">AL16-AK16</f>
        <v>269388534</v>
      </c>
      <c r="AM37" s="18">
        <f t="shared" si="118"/>
        <v>-816538306</v>
      </c>
      <c r="AN37" s="18">
        <f t="shared" si="118"/>
        <v>-152108289</v>
      </c>
    </row>
    <row r="38" spans="1:40" s="9" customFormat="1">
      <c r="A38" s="9" t="s">
        <v>79</v>
      </c>
      <c r="C38" s="16" t="str">
        <f t="shared" si="3"/>
        <v>持分法による投資損益</v>
      </c>
      <c r="D38" s="17"/>
      <c r="E38" s="18">
        <f t="shared" si="18"/>
        <v>-54984621</v>
      </c>
      <c r="F38" s="18">
        <f t="shared" ref="F38:H38" si="119">F17-E17</f>
        <v>-27628891</v>
      </c>
      <c r="G38" s="18">
        <f t="shared" si="119"/>
        <v>-15484419</v>
      </c>
      <c r="H38" s="18">
        <f t="shared" si="119"/>
        <v>-31819368</v>
      </c>
      <c r="I38" s="18">
        <f t="shared" si="20"/>
        <v>11092016</v>
      </c>
      <c r="J38" s="18">
        <f t="shared" ref="J38:L38" si="120">J17-I17</f>
        <v>-6343421</v>
      </c>
      <c r="K38" s="18">
        <f t="shared" si="120"/>
        <v>26859327</v>
      </c>
      <c r="L38" s="18">
        <f t="shared" si="120"/>
        <v>-36909460</v>
      </c>
      <c r="M38" s="18">
        <f t="shared" si="4"/>
        <v>8035109</v>
      </c>
      <c r="N38" s="18">
        <f t="shared" ref="N38:P38" si="121">N17-M17</f>
        <v>-14227109</v>
      </c>
      <c r="O38" s="18">
        <f t="shared" si="121"/>
        <v>38972539</v>
      </c>
      <c r="P38" s="18">
        <f t="shared" si="121"/>
        <v>-23906805</v>
      </c>
      <c r="Q38" s="18">
        <f t="shared" si="4"/>
        <v>39889327</v>
      </c>
      <c r="R38" s="18">
        <f t="shared" ref="R38:T38" si="122">R17-Q17</f>
        <v>-82016414</v>
      </c>
      <c r="S38" s="18">
        <f t="shared" si="122"/>
        <v>-3796648</v>
      </c>
      <c r="T38" s="18">
        <f t="shared" si="122"/>
        <v>-138017736</v>
      </c>
      <c r="U38" s="18">
        <f t="shared" si="4"/>
        <v>-110571282</v>
      </c>
      <c r="V38" s="18">
        <f t="shared" ref="V38:X38" si="123">V17-U17</f>
        <v>-117693791</v>
      </c>
      <c r="W38" s="18">
        <f t="shared" si="123"/>
        <v>-108258785</v>
      </c>
      <c r="X38" s="18">
        <f t="shared" si="123"/>
        <v>-570013606</v>
      </c>
      <c r="Y38" s="18">
        <f t="shared" si="4"/>
        <v>-267648703</v>
      </c>
      <c r="Z38" s="18">
        <f t="shared" ref="Z38:AB38" si="124">Z17-Y17</f>
        <v>-106310746</v>
      </c>
      <c r="AA38" s="18">
        <f t="shared" si="124"/>
        <v>-39516109</v>
      </c>
      <c r="AB38" s="18">
        <f t="shared" si="124"/>
        <v>-64303322</v>
      </c>
      <c r="AC38" s="18">
        <f t="shared" si="4"/>
        <v>-124419924</v>
      </c>
      <c r="AD38" s="18">
        <f t="shared" ref="AD38:AF38" si="125">AD17-AC17</f>
        <v>-111180376</v>
      </c>
      <c r="AE38" s="18">
        <f t="shared" si="125"/>
        <v>-527159434</v>
      </c>
      <c r="AF38" s="31">
        <f t="shared" si="125"/>
        <v>-114449938</v>
      </c>
      <c r="AG38" s="18">
        <f t="shared" si="4"/>
        <v>-49538003</v>
      </c>
      <c r="AH38" s="18">
        <f t="shared" ref="AH38:AJ38" si="126">AH17-AG17</f>
        <v>13505840</v>
      </c>
      <c r="AI38" s="18">
        <f t="shared" si="126"/>
        <v>-87862935</v>
      </c>
      <c r="AJ38" s="18">
        <f t="shared" si="126"/>
        <v>-27164343</v>
      </c>
      <c r="AK38" s="18">
        <f t="shared" si="4"/>
        <v>-22409818</v>
      </c>
      <c r="AL38" s="18">
        <f t="shared" ref="AL38:AN38" si="127">AL17-AK17</f>
        <v>54393770</v>
      </c>
      <c r="AM38" s="18">
        <f t="shared" si="127"/>
        <v>51862525</v>
      </c>
      <c r="AN38" s="18">
        <f t="shared" si="127"/>
        <v>-6648900</v>
      </c>
    </row>
    <row r="39" spans="1:40" s="9" customFormat="1">
      <c r="A39" s="9" t="s">
        <v>82</v>
      </c>
      <c r="C39" s="16" t="str">
        <f t="shared" si="3"/>
        <v>税引前利益</v>
      </c>
      <c r="D39" s="17"/>
      <c r="E39" s="18">
        <f t="shared" si="18"/>
        <v>928313956</v>
      </c>
      <c r="F39" s="18">
        <f t="shared" ref="F39:H39" si="128">F18-E18</f>
        <v>887172683</v>
      </c>
      <c r="G39" s="18">
        <f t="shared" si="128"/>
        <v>1822201802</v>
      </c>
      <c r="H39" s="18">
        <f t="shared" si="128"/>
        <v>-23572352</v>
      </c>
      <c r="I39" s="18">
        <f t="shared" si="20"/>
        <v>1526406392</v>
      </c>
      <c r="J39" s="18">
        <f t="shared" ref="J39:L39" si="129">J18-I18</f>
        <v>2607785165</v>
      </c>
      <c r="K39" s="18">
        <f t="shared" si="129"/>
        <v>2421986263</v>
      </c>
      <c r="L39" s="18">
        <f t="shared" si="129"/>
        <v>1560406853</v>
      </c>
      <c r="M39" s="18">
        <f t="shared" si="4"/>
        <v>1626210575</v>
      </c>
      <c r="N39" s="18">
        <f t="shared" ref="N39:P39" si="130">N18-M18</f>
        <v>2284546263</v>
      </c>
      <c r="O39" s="18">
        <f t="shared" si="130"/>
        <v>3071921848</v>
      </c>
      <c r="P39" s="18">
        <f t="shared" si="130"/>
        <v>1483493778</v>
      </c>
      <c r="Q39" s="18">
        <f t="shared" si="4"/>
        <v>2162909768</v>
      </c>
      <c r="R39" s="18">
        <f t="shared" ref="R39:T39" si="131">R18-Q18</f>
        <v>2251942234</v>
      </c>
      <c r="S39" s="18">
        <f t="shared" si="131"/>
        <v>1676062545</v>
      </c>
      <c r="T39" s="18">
        <f t="shared" si="131"/>
        <v>1084345239</v>
      </c>
      <c r="U39" s="18">
        <f t="shared" si="4"/>
        <v>2250515886</v>
      </c>
      <c r="V39" s="18">
        <f t="shared" ref="V39:X39" si="132">V18-U18</f>
        <v>1877200624</v>
      </c>
      <c r="W39" s="18">
        <f t="shared" si="132"/>
        <v>1416463917</v>
      </c>
      <c r="X39" s="18">
        <f t="shared" si="132"/>
        <v>-4207274550</v>
      </c>
      <c r="Y39" s="18">
        <f t="shared" si="4"/>
        <v>1368998222</v>
      </c>
      <c r="Z39" s="18">
        <f t="shared" ref="Z39:AB39" si="133">Z18-Y18</f>
        <v>2731066016</v>
      </c>
      <c r="AA39" s="18">
        <f t="shared" si="133"/>
        <v>2103433884</v>
      </c>
      <c r="AB39" s="18">
        <f t="shared" si="133"/>
        <v>-3366811243</v>
      </c>
      <c r="AC39" s="18">
        <f t="shared" si="4"/>
        <v>-3921762151</v>
      </c>
      <c r="AD39" s="18">
        <f t="shared" ref="AD39:AF39" si="134">AD18-AC18</f>
        <v>417147697</v>
      </c>
      <c r="AE39" s="18">
        <f t="shared" si="134"/>
        <v>223085327</v>
      </c>
      <c r="AF39" s="31">
        <f t="shared" si="134"/>
        <v>-5837901317</v>
      </c>
      <c r="AG39" s="18">
        <f t="shared" si="4"/>
        <v>4491281601</v>
      </c>
      <c r="AH39" s="18">
        <f t="shared" ref="AH39:AJ39" si="135">AH18-AG18</f>
        <v>3226292351</v>
      </c>
      <c r="AI39" s="18">
        <f t="shared" si="135"/>
        <v>6230415997</v>
      </c>
      <c r="AJ39" s="18">
        <f t="shared" si="135"/>
        <v>-13224013</v>
      </c>
      <c r="AK39" s="18">
        <f t="shared" si="4"/>
        <v>5351638346</v>
      </c>
      <c r="AL39" s="18">
        <f t="shared" ref="AL39:AN39" si="136">AL18-AK18</f>
        <v>2112571717</v>
      </c>
      <c r="AM39" s="18">
        <f t="shared" si="136"/>
        <v>824656136</v>
      </c>
      <c r="AN39" s="18">
        <f t="shared" si="136"/>
        <v>-8382323416</v>
      </c>
    </row>
    <row r="40" spans="1:40" s="9" customFormat="1">
      <c r="A40" s="9" t="s">
        <v>85</v>
      </c>
      <c r="C40" s="16" t="str">
        <f t="shared" si="3"/>
        <v>法人所得税費用</v>
      </c>
      <c r="D40" s="17"/>
      <c r="E40" s="18">
        <f t="shared" si="18"/>
        <v>-544012247</v>
      </c>
      <c r="F40" s="18">
        <f t="shared" ref="F40:H40" si="137">F19-E19</f>
        <v>-721801918</v>
      </c>
      <c r="G40" s="18">
        <f t="shared" si="137"/>
        <v>-674742936</v>
      </c>
      <c r="H40" s="18">
        <f t="shared" si="137"/>
        <v>337274407</v>
      </c>
      <c r="I40" s="18">
        <f t="shared" si="20"/>
        <v>-601065722</v>
      </c>
      <c r="J40" s="18">
        <f t="shared" ref="J40:L40" si="138">J19-I19</f>
        <v>-892383306</v>
      </c>
      <c r="K40" s="18">
        <f t="shared" si="138"/>
        <v>-860251874</v>
      </c>
      <c r="L40" s="18">
        <f t="shared" si="138"/>
        <v>-520994791</v>
      </c>
      <c r="M40" s="18">
        <f t="shared" si="4"/>
        <v>-579210923</v>
      </c>
      <c r="N40" s="18">
        <f t="shared" ref="N40:P40" si="139">N19-M19</f>
        <v>-744851150</v>
      </c>
      <c r="O40" s="18">
        <f t="shared" si="139"/>
        <v>-959874313</v>
      </c>
      <c r="P40" s="18">
        <f t="shared" si="139"/>
        <v>-597163736</v>
      </c>
      <c r="Q40" s="18">
        <f t="shared" si="4"/>
        <v>-533693759</v>
      </c>
      <c r="R40" s="18">
        <f t="shared" ref="R40:T40" si="140">R19-Q19</f>
        <v>-865366592</v>
      </c>
      <c r="S40" s="18">
        <f t="shared" si="140"/>
        <v>-701292768</v>
      </c>
      <c r="T40" s="18">
        <f t="shared" si="140"/>
        <v>-412258290</v>
      </c>
      <c r="U40" s="18">
        <f t="shared" si="4"/>
        <v>-667539392</v>
      </c>
      <c r="V40" s="18">
        <f t="shared" ref="V40:X40" si="141">V19-U19</f>
        <v>-537146294</v>
      </c>
      <c r="W40" s="18">
        <f t="shared" si="141"/>
        <v>-444099631</v>
      </c>
      <c r="X40" s="18">
        <f t="shared" si="141"/>
        <v>532601098</v>
      </c>
      <c r="Y40" s="18">
        <f t="shared" si="4"/>
        <v>-457490833</v>
      </c>
      <c r="Z40" s="18">
        <f t="shared" ref="Z40:AB40" si="142">Z19-Y19</f>
        <v>-1041546652</v>
      </c>
      <c r="AA40" s="18">
        <f t="shared" si="142"/>
        <v>-735723108</v>
      </c>
      <c r="AB40" s="18">
        <f t="shared" si="142"/>
        <v>1339348566</v>
      </c>
      <c r="AC40" s="18">
        <f t="shared" si="4"/>
        <v>1319475573</v>
      </c>
      <c r="AD40" s="18">
        <f t="shared" ref="AD40:AF40" si="143">AD19-AC19</f>
        <v>112615965</v>
      </c>
      <c r="AE40" s="18">
        <f t="shared" si="143"/>
        <v>-323298897</v>
      </c>
      <c r="AF40" s="31">
        <f t="shared" si="143"/>
        <v>2591514602</v>
      </c>
      <c r="AG40" s="18">
        <f t="shared" si="4"/>
        <v>-1530574099</v>
      </c>
      <c r="AH40" s="18">
        <f t="shared" ref="AH40:AJ40" si="144">AH19-AG19</f>
        <v>-809013699</v>
      </c>
      <c r="AI40" s="18">
        <f t="shared" si="144"/>
        <v>-2318680922</v>
      </c>
      <c r="AJ40" s="18">
        <f t="shared" si="144"/>
        <v>-35249831</v>
      </c>
      <c r="AK40" s="18">
        <f t="shared" si="4"/>
        <v>-1563607899</v>
      </c>
      <c r="AL40" s="18">
        <f t="shared" ref="AL40:AN40" si="145">AL19-AK19</f>
        <v>-1096113156</v>
      </c>
      <c r="AM40" s="18">
        <f t="shared" si="145"/>
        <v>-495030621</v>
      </c>
      <c r="AN40" s="18">
        <f t="shared" si="145"/>
        <v>3190206565</v>
      </c>
    </row>
    <row r="41" spans="1:40" s="9" customFormat="1">
      <c r="A41" s="9" t="s">
        <v>88</v>
      </c>
      <c r="C41" s="16" t="str">
        <f t="shared" si="3"/>
        <v>当期利益</v>
      </c>
      <c r="D41" s="17"/>
      <c r="E41" s="18">
        <f t="shared" si="18"/>
        <v>384301709</v>
      </c>
      <c r="F41" s="18">
        <f t="shared" ref="F41:H41" si="146">F20-E20</f>
        <v>165370765</v>
      </c>
      <c r="G41" s="18">
        <f t="shared" si="146"/>
        <v>1147458866</v>
      </c>
      <c r="H41" s="18">
        <f t="shared" si="146"/>
        <v>313702055</v>
      </c>
      <c r="I41" s="18">
        <f t="shared" si="20"/>
        <v>925340670</v>
      </c>
      <c r="J41" s="18">
        <f t="shared" ref="J41:L41" si="147">J20-I20</f>
        <v>1715401859</v>
      </c>
      <c r="K41" s="18">
        <f t="shared" si="147"/>
        <v>1561734389</v>
      </c>
      <c r="L41" s="18">
        <f t="shared" si="147"/>
        <v>1039412062</v>
      </c>
      <c r="M41" s="18">
        <f t="shared" si="4"/>
        <v>1046999652</v>
      </c>
      <c r="N41" s="18">
        <f t="shared" ref="N41:P41" si="148">N20-M20</f>
        <v>1539695113</v>
      </c>
      <c r="O41" s="18">
        <f t="shared" si="148"/>
        <v>2112047535</v>
      </c>
      <c r="P41" s="18">
        <f t="shared" si="148"/>
        <v>886330042</v>
      </c>
      <c r="Q41" s="18">
        <f t="shared" si="4"/>
        <v>1629216009</v>
      </c>
      <c r="R41" s="18">
        <f t="shared" ref="R41:T41" si="149">R20-Q20</f>
        <v>1386575642</v>
      </c>
      <c r="S41" s="18">
        <f t="shared" si="149"/>
        <v>974769777</v>
      </c>
      <c r="T41" s="18">
        <f t="shared" si="149"/>
        <v>672086949</v>
      </c>
      <c r="U41" s="18">
        <f t="shared" si="4"/>
        <v>1582976494</v>
      </c>
      <c r="V41" s="18">
        <f t="shared" ref="V41:X41" si="150">V20-U20</f>
        <v>1340054330</v>
      </c>
      <c r="W41" s="18">
        <f t="shared" si="150"/>
        <v>972364286</v>
      </c>
      <c r="X41" s="18">
        <f t="shared" si="150"/>
        <v>-3674673452</v>
      </c>
      <c r="Y41" s="18">
        <f t="shared" si="4"/>
        <v>911507389</v>
      </c>
      <c r="Z41" s="18">
        <f t="shared" ref="Z41:AB41" si="151">Z20-Y20</f>
        <v>1689519364</v>
      </c>
      <c r="AA41" s="18">
        <f t="shared" si="151"/>
        <v>1367710776</v>
      </c>
      <c r="AB41" s="18">
        <f t="shared" si="151"/>
        <v>-2027462677</v>
      </c>
      <c r="AC41" s="18">
        <f t="shared" si="4"/>
        <v>-2602286578</v>
      </c>
      <c r="AD41" s="18">
        <f t="shared" ref="AD41:AF41" si="152">AD20-AC20</f>
        <v>529763662</v>
      </c>
      <c r="AE41" s="18">
        <f t="shared" si="152"/>
        <v>-100213570</v>
      </c>
      <c r="AF41" s="31">
        <f t="shared" si="152"/>
        <v>-3246386715</v>
      </c>
      <c r="AG41" s="18">
        <f t="shared" si="4"/>
        <v>2960707502</v>
      </c>
      <c r="AH41" s="18">
        <f t="shared" ref="AH41:AJ41" si="153">AH20-AG20</f>
        <v>2417278652</v>
      </c>
      <c r="AI41" s="18">
        <f t="shared" si="153"/>
        <v>3911735075</v>
      </c>
      <c r="AJ41" s="18">
        <f t="shared" si="153"/>
        <v>-48473844</v>
      </c>
      <c r="AK41" s="18">
        <f t="shared" si="4"/>
        <v>3788030447</v>
      </c>
      <c r="AL41" s="18">
        <f t="shared" ref="AL41:AN41" si="154">AL20-AK20</f>
        <v>1016458561</v>
      </c>
      <c r="AM41" s="18">
        <f t="shared" si="154"/>
        <v>329625515</v>
      </c>
      <c r="AN41" s="18">
        <f t="shared" si="154"/>
        <v>-5192116851</v>
      </c>
    </row>
    <row r="42" spans="1:40" s="9" customFormat="1">
      <c r="A42" s="9" t="s">
        <v>91</v>
      </c>
      <c r="C42" s="16" t="str">
        <f t="shared" si="3"/>
        <v>親会社の所有者に帰属する当期利益</v>
      </c>
      <c r="D42" s="17"/>
      <c r="E42" s="18">
        <f t="shared" si="18"/>
        <v>380486983</v>
      </c>
      <c r="F42" s="18">
        <f t="shared" ref="F42:H42" si="155">F21-E21</f>
        <v>159924987</v>
      </c>
      <c r="G42" s="18">
        <f t="shared" si="155"/>
        <v>1138187945</v>
      </c>
      <c r="H42" s="18">
        <f t="shared" si="155"/>
        <v>303075534</v>
      </c>
      <c r="I42" s="18">
        <f t="shared" si="20"/>
        <v>916504171</v>
      </c>
      <c r="J42" s="18">
        <f t="shared" ref="J42:L42" si="156">J21-I21</f>
        <v>1703392549</v>
      </c>
      <c r="K42" s="18">
        <f t="shared" si="156"/>
        <v>1556680512</v>
      </c>
      <c r="L42" s="18">
        <f t="shared" si="156"/>
        <v>1035005106</v>
      </c>
      <c r="M42" s="18">
        <f t="shared" ref="M42:AK43" si="157">M21</f>
        <v>1059572370</v>
      </c>
      <c r="N42" s="18">
        <f t="shared" ref="N42:P42" si="158">N21-M21</f>
        <v>1548161786</v>
      </c>
      <c r="O42" s="18">
        <f t="shared" si="158"/>
        <v>2107426718</v>
      </c>
      <c r="P42" s="18">
        <f t="shared" si="158"/>
        <v>915875239</v>
      </c>
      <c r="Q42" s="18">
        <f t="shared" si="157"/>
        <v>1618911829</v>
      </c>
      <c r="R42" s="18">
        <f t="shared" ref="R42:T42" si="159">R21-Q21</f>
        <v>1387434974</v>
      </c>
      <c r="S42" s="18">
        <f t="shared" si="159"/>
        <v>970253894</v>
      </c>
      <c r="T42" s="18">
        <f t="shared" si="159"/>
        <v>688098631</v>
      </c>
      <c r="U42" s="18">
        <f t="shared" si="157"/>
        <v>1579239142</v>
      </c>
      <c r="V42" s="18">
        <f t="shared" ref="V42:X42" si="160">V21-U21</f>
        <v>1368985868</v>
      </c>
      <c r="W42" s="18">
        <f t="shared" si="160"/>
        <v>957990909</v>
      </c>
      <c r="X42" s="18">
        <f t="shared" si="160"/>
        <v>-3639447938</v>
      </c>
      <c r="Y42" s="18">
        <f t="shared" si="157"/>
        <v>909395213</v>
      </c>
      <c r="Z42" s="18">
        <f t="shared" ref="Z42:AB42" si="161">Z21-Y21</f>
        <v>1659854128</v>
      </c>
      <c r="AA42" s="18">
        <f t="shared" si="161"/>
        <v>1311230275</v>
      </c>
      <c r="AB42" s="18">
        <f t="shared" si="161"/>
        <v>-1924477984</v>
      </c>
      <c r="AC42" s="18">
        <f t="shared" si="157"/>
        <v>-2613855048</v>
      </c>
      <c r="AD42" s="18">
        <f t="shared" ref="AD42:AF42" si="162">AD21-AC21</f>
        <v>519679598</v>
      </c>
      <c r="AE42" s="18">
        <f t="shared" si="162"/>
        <v>-114535273</v>
      </c>
      <c r="AF42" s="31">
        <f t="shared" si="162"/>
        <v>-3247695840</v>
      </c>
      <c r="AG42" s="18">
        <f t="shared" si="157"/>
        <v>2980114253</v>
      </c>
      <c r="AH42" s="18">
        <f t="shared" ref="AH42:AJ42" si="163">AH21-AG21</f>
        <v>2424348843</v>
      </c>
      <c r="AI42" s="18">
        <f t="shared" si="163"/>
        <v>3716392964</v>
      </c>
      <c r="AJ42" s="18">
        <f t="shared" si="163"/>
        <v>-142083378</v>
      </c>
      <c r="AK42" s="18">
        <f t="shared" si="157"/>
        <v>3622053553</v>
      </c>
      <c r="AL42" s="18">
        <f t="shared" ref="AL42:AN42" si="164">AL21-AK21</f>
        <v>795892948</v>
      </c>
      <c r="AM42" s="18">
        <f t="shared" si="164"/>
        <v>187801616</v>
      </c>
      <c r="AN42" s="18">
        <f t="shared" si="164"/>
        <v>-4674628494</v>
      </c>
    </row>
    <row r="43" spans="1:40" s="9" customFormat="1">
      <c r="A43" s="9" t="s">
        <v>93</v>
      </c>
      <c r="C43" s="16" t="str">
        <f t="shared" si="3"/>
        <v>非支配株主利益</v>
      </c>
      <c r="D43" s="17"/>
      <c r="E43" s="18">
        <f t="shared" si="18"/>
        <v>3814726</v>
      </c>
      <c r="F43" s="18">
        <f t="shared" ref="F43:H43" si="165">F22-E22</f>
        <v>5445778</v>
      </c>
      <c r="G43" s="18">
        <f t="shared" si="165"/>
        <v>9270921</v>
      </c>
      <c r="H43" s="18">
        <f t="shared" si="165"/>
        <v>10626521</v>
      </c>
      <c r="I43" s="18">
        <f t="shared" si="20"/>
        <v>8836499</v>
      </c>
      <c r="J43" s="18">
        <f t="shared" ref="J43:L43" si="166">J22-I22</f>
        <v>12009310</v>
      </c>
      <c r="K43" s="18">
        <f t="shared" si="166"/>
        <v>5053877</v>
      </c>
      <c r="L43" s="18">
        <f t="shared" si="166"/>
        <v>4406956</v>
      </c>
      <c r="M43" s="18">
        <f t="shared" si="157"/>
        <v>-12572718</v>
      </c>
      <c r="N43" s="18">
        <f t="shared" ref="N43:P43" si="167">N22-M22</f>
        <v>-8466673</v>
      </c>
      <c r="O43" s="18">
        <f t="shared" si="167"/>
        <v>4620817</v>
      </c>
      <c r="P43" s="18">
        <f t="shared" si="167"/>
        <v>-29545197</v>
      </c>
      <c r="Q43" s="18">
        <f t="shared" si="157"/>
        <v>10304180</v>
      </c>
      <c r="R43" s="18">
        <f t="shared" ref="R43:T43" si="168">R22-Q22</f>
        <v>-859332</v>
      </c>
      <c r="S43" s="18">
        <f t="shared" si="168"/>
        <v>4515883</v>
      </c>
      <c r="T43" s="18">
        <f t="shared" si="168"/>
        <v>-16011682</v>
      </c>
      <c r="U43" s="18">
        <f t="shared" si="157"/>
        <v>3737352</v>
      </c>
      <c r="V43" s="18">
        <f t="shared" ref="V43:X43" si="169">V22-U22</f>
        <v>-28931538</v>
      </c>
      <c r="W43" s="18">
        <f t="shared" si="169"/>
        <v>14373377</v>
      </c>
      <c r="X43" s="18">
        <f t="shared" si="169"/>
        <v>-35225514</v>
      </c>
      <c r="Y43" s="18">
        <f t="shared" si="157"/>
        <v>2112176</v>
      </c>
      <c r="Z43" s="18">
        <f t="shared" ref="Z43:AB43" si="170">Z22-Y22</f>
        <v>29665236</v>
      </c>
      <c r="AA43" s="18">
        <f t="shared" si="170"/>
        <v>56480501</v>
      </c>
      <c r="AB43" s="18">
        <f t="shared" si="170"/>
        <v>-102984693</v>
      </c>
      <c r="AC43" s="18">
        <f t="shared" si="157"/>
        <v>11568470</v>
      </c>
      <c r="AD43" s="18">
        <f t="shared" ref="AD43:AF43" si="171">AD22-AC22</f>
        <v>10084064</v>
      </c>
      <c r="AE43" s="18">
        <f t="shared" si="171"/>
        <v>14321703</v>
      </c>
      <c r="AF43" s="31">
        <f t="shared" si="171"/>
        <v>1309125</v>
      </c>
      <c r="AG43" s="18">
        <f t="shared" si="157"/>
        <v>-19406751</v>
      </c>
      <c r="AH43" s="18">
        <f t="shared" ref="AH43:AJ43" si="172">AH22-AG22</f>
        <v>-7070191</v>
      </c>
      <c r="AI43" s="18">
        <f t="shared" si="172"/>
        <v>195342111</v>
      </c>
      <c r="AJ43" s="18">
        <f t="shared" si="172"/>
        <v>93609534</v>
      </c>
      <c r="AK43" s="18">
        <f t="shared" si="157"/>
        <v>165976894</v>
      </c>
      <c r="AL43" s="18">
        <f t="shared" ref="AL43:AN43" si="173">AL22-AK22</f>
        <v>220565613</v>
      </c>
      <c r="AM43" s="18">
        <f t="shared" si="173"/>
        <v>141823899</v>
      </c>
      <c r="AN43" s="18">
        <f t="shared" si="173"/>
        <v>-517488357</v>
      </c>
    </row>
    <row r="44" spans="1:40">
      <c r="D44" s="5"/>
    </row>
    <row r="45" spans="1:40">
      <c r="C45" s="15" t="s">
        <v>97</v>
      </c>
      <c r="D45" t="s">
        <v>98</v>
      </c>
    </row>
    <row r="46" spans="1:40">
      <c r="C46" s="15" t="s">
        <v>99</v>
      </c>
      <c r="D46" t="s">
        <v>100</v>
      </c>
    </row>
    <row r="47" spans="1:40"/>
  </sheetData>
  <phoneticPr fontId="18"/>
  <pageMargins left="0.7" right="0.7" top="0.75" bottom="0.75" header="0.3" footer="0.3"/>
  <pageSetup paperSize="9" orientation="portrait" r:id="rId1"/>
  <ignoredErrors>
    <ignoredError sqref="D40 D11 D25:AN25 D31:D32 D29 D26 D23:H23 M23:AN23 D24:J24 M24:AN24"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AAB31-6CD0-4CA1-8E1A-753C3802A662}">
  <sheetPr>
    <tabColor rgb="FFFF0000"/>
  </sheetPr>
  <dimension ref="A1:BE59"/>
  <sheetViews>
    <sheetView workbookViewId="0"/>
    <sheetView workbookViewId="1"/>
  </sheetViews>
  <sheetFormatPr defaultColWidth="0" defaultRowHeight="13.2" zeroHeight="1" outlineLevelRow="1" outlineLevelCol="1"/>
  <cols>
    <col min="1" max="1" width="9" customWidth="1"/>
    <col min="2" max="2" width="9" hidden="1" customWidth="1" outlineLevel="1"/>
    <col min="3" max="3" width="33.21875" bestFit="1" customWidth="1" collapsed="1"/>
    <col min="4" max="49" width="10.77734375" customWidth="1"/>
    <col min="50" max="50" width="11.44140625" bestFit="1" customWidth="1"/>
    <col min="51" max="57" width="11.44140625" hidden="1" customWidth="1"/>
    <col min="58" max="16384" width="9" hidden="1"/>
  </cols>
  <sheetData>
    <row r="1" spans="1:49">
      <c r="K1" s="21"/>
      <c r="L1" s="21"/>
      <c r="M1" s="21"/>
      <c r="N1" s="4"/>
    </row>
    <row r="2" spans="1:49">
      <c r="C2" t="s">
        <v>4</v>
      </c>
    </row>
    <row r="3" spans="1:49" s="14" customFormat="1" ht="39.6">
      <c r="C3" s="13" t="s">
        <v>5</v>
      </c>
      <c r="D3" s="13" t="str">
        <f>_xlfn.XLOOKUP(D4,'連結精算表(FX)'!$A:$A,'連結精算表(FX)'!$B:$B)</f>
        <v>2014年3月_年次(IFRS)</v>
      </c>
      <c r="E3" s="13" t="str">
        <f>_xlfn.XLOOKUP(E4,'連結精算表(FX)'!$A:$A,'連結精算表(FX)'!$B:$B)</f>
        <v>2014年6月_第1四半期（IFRS)</v>
      </c>
      <c r="F3" s="13" t="str">
        <f>_xlfn.XLOOKUP(F4,'連結精算表(FX)'!$A:$A,'連結精算表(FX)'!$B:$B)</f>
        <v>2014年9月_第2四半期（IFRS)</v>
      </c>
      <c r="G3" s="13" t="str">
        <f>_xlfn.XLOOKUP(G4,'連結精算表(FX)'!$A:$A,'連結精算表(FX)'!$B:$B)</f>
        <v>2014年12月_第3四半期（IFRS)</v>
      </c>
      <c r="H3" s="13" t="s">
        <v>101</v>
      </c>
      <c r="I3" s="13" t="str">
        <f>_xlfn.XLOOKUP(I4,'連結精算表(FX)'!$A:$A,'連結精算表(FX)'!$B:$B)</f>
        <v>2015年3月_年次（IFRS)</v>
      </c>
      <c r="J3" s="13" t="str">
        <f>_xlfn.XLOOKUP(J4,'連結精算表(FX)'!$A:$A,'連結精算表(FX)'!$B:$B)</f>
        <v>2015年6月_第1四半期（IFRS)</v>
      </c>
      <c r="K3" s="13" t="str">
        <f>_xlfn.XLOOKUP(K4,'連結精算表(FX)'!$A:$A,'連結精算表(FX)'!$B:$B)</f>
        <v>2015年9月_第2四半期（IFRS)</v>
      </c>
      <c r="L3" s="13" t="str">
        <f>_xlfn.XLOOKUP(L4,'連結精算表(FX)'!$A:$A,'連結精算表(FX)'!$B:$B)</f>
        <v>2015年12月_第3四半期（IFRS)</v>
      </c>
      <c r="M3" s="13" t="s">
        <v>102</v>
      </c>
      <c r="N3" s="13" t="str">
        <f>_xlfn.XLOOKUP(N4,'連結精算表(FX)'!$A:$A,'連結精算表(FX)'!$B:$B)</f>
        <v>2016年3月_年次（IFRS)</v>
      </c>
      <c r="O3" s="13" t="str">
        <f>_xlfn.XLOOKUP(O4,'連結精算表(FX)'!$A:$A,'連結精算表(FX)'!$B:$B)</f>
        <v>2016年6月_第1四半期（IFRS)</v>
      </c>
      <c r="P3" s="13" t="str">
        <f>_xlfn.XLOOKUP(P4,'連結精算表(FX)'!$A:$A,'連結精算表(FX)'!$B:$B)</f>
        <v>2016年9月_第2四半期（IFRS)</v>
      </c>
      <c r="Q3" s="13" t="str">
        <f>_xlfn.XLOOKUP(Q4,'連結精算表(FX)'!$A:$A,'連結精算表(FX)'!$B:$B)</f>
        <v>2016年12月_第3四半期（IFRS)</v>
      </c>
      <c r="R3" s="13" t="s">
        <v>103</v>
      </c>
      <c r="S3" s="13" t="str">
        <f>_xlfn.XLOOKUP(S4,'連結精算表(FX)'!$A:$A,'連結精算表(FX)'!$B:$B)</f>
        <v>【修正前】2017年3月_年次（IFRS)</v>
      </c>
      <c r="T3" s="13" t="str">
        <f>_xlfn.XLOOKUP(T4,'連結精算表(FX)'!$A:$A,'連結精算表(FX)'!$B:$B)</f>
        <v>2017年6月_第1四半期（IFRS)</v>
      </c>
      <c r="U3" s="13" t="str">
        <f>_xlfn.XLOOKUP(U4,'連結精算表(FX)'!$A:$A,'連結精算表(FX)'!$B:$B)</f>
        <v>2017年9月_第2四半期（IFRS)</v>
      </c>
      <c r="V3" s="13" t="str">
        <f>_xlfn.XLOOKUP(V4,'連結精算表(FX)'!$A:$A,'連結精算表(FX)'!$B:$B)</f>
        <v>2017年12月_第3四半期（IFRS)</v>
      </c>
      <c r="W3" s="13" t="s">
        <v>104</v>
      </c>
      <c r="X3" s="13" t="str">
        <f>_xlfn.XLOOKUP(X4,'連結精算表(FX)'!$A:$A,'連結精算表(FX)'!$B:$B)</f>
        <v>2018年3月_年次（IFRS)</v>
      </c>
      <c r="Y3" s="13" t="str">
        <f>_xlfn.XLOOKUP(Y4,'連結精算表(FX)'!$A:$A,'連結精算表(FX)'!$B:$B)</f>
        <v>2018年6月_第1四半期（IFRS)</v>
      </c>
      <c r="Z3" s="13" t="str">
        <f>_xlfn.XLOOKUP(Z4,'連結精算表(FX)'!$A:$A,'連結精算表(FX)'!$B:$B)</f>
        <v>2018年9月_第2四半期（IFRS)</v>
      </c>
      <c r="AA3" s="13" t="str">
        <f>_xlfn.XLOOKUP(AA4,'連結精算表(FX)'!$A:$A,'連結精算表(FX)'!$B:$B)</f>
        <v>2018年12月_第3四半期（IFRS)</v>
      </c>
      <c r="AB3" s="13" t="s">
        <v>105</v>
      </c>
      <c r="AC3" s="13" t="str">
        <f>_xlfn.XLOOKUP(AC4,'連結精算表(FX)'!$A:$A,'連結精算表(FX)'!$B:$B)</f>
        <v>2019年3月_年次（IFRS)</v>
      </c>
      <c r="AD3" s="13" t="str">
        <f>_xlfn.XLOOKUP(AD4,'連結精算表(FX)'!$A:$A,'連結精算表(FX)'!$B:$B)</f>
        <v>2019年6月_第1四半期（IFRS)</v>
      </c>
      <c r="AE3" s="13" t="str">
        <f>_xlfn.XLOOKUP(AE4,'連結精算表(FX)'!$A:$A,'連結精算表(FX)'!$B:$B)</f>
        <v>2019年9月_第2四半期（IFRS)</v>
      </c>
      <c r="AF3" s="13" t="str">
        <f>_xlfn.XLOOKUP(AF4,'連結精算表(FX)'!$A:$A,'連結精算表(FX)'!$B:$B)</f>
        <v>2019年12月_第3四半期（IFRS)</v>
      </c>
      <c r="AG3" s="13" t="s">
        <v>106</v>
      </c>
      <c r="AH3" s="13" t="str">
        <f>_xlfn.XLOOKUP(AH4,'連結精算表(FX)'!$A:$A,'連結精算表(FX)'!$B:$B)</f>
        <v>2020年3月_年次（IFRS)</v>
      </c>
      <c r="AI3" s="13" t="str">
        <f>_xlfn.XLOOKUP(AI4,'連結精算表(FX)'!$A:$A,'連結精算表(FX)'!$B:$B)</f>
        <v>2020年6月_第1四半期（IFRS)</v>
      </c>
      <c r="AJ3" s="13" t="str">
        <f>_xlfn.XLOOKUP(AJ4,'連結精算表(FX)'!$A:$A,'連結精算表(FX)'!$B:$B)</f>
        <v>2020年9月_第2四半期（IFRS)</v>
      </c>
      <c r="AK3" s="13" t="str">
        <f>_xlfn.XLOOKUP(AK4,'連結精算表(FX)'!$A:$A,'連結精算表(FX)'!$B:$B)</f>
        <v>2020年12月_第3四半期（IFRS)</v>
      </c>
      <c r="AL3" s="13" t="s">
        <v>107</v>
      </c>
      <c r="AM3" s="13" t="str">
        <f>_xlfn.XLOOKUP(AM4,'連結精算表(FX)'!$A:$A,'連結精算表(FX)'!$B:$B)</f>
        <v>2021年3月_年次（IFRS)</v>
      </c>
      <c r="AN3" s="13" t="str">
        <f>_xlfn.XLOOKUP(AN4,'連結精算表(FX)'!$A:$A,'連結精算表(FX)'!$B:$B)</f>
        <v>2021年6月_第1四半期（IFRS)</v>
      </c>
      <c r="AO3" s="13" t="str">
        <f>_xlfn.XLOOKUP(AO4,'連結精算表(FX)'!$A:$A,'連結精算表(FX)'!$B:$B)</f>
        <v>2021年9月_第2四半期（IFRS)</v>
      </c>
      <c r="AP3" s="13" t="str">
        <f>_xlfn.XLOOKUP(AP4,'連結精算表(FX)'!$A:$A,'連結精算表(FX)'!$B:$B)</f>
        <v>2021年12月_第3四半期（IFRS)</v>
      </c>
      <c r="AQ3" s="13" t="s">
        <v>108</v>
      </c>
      <c r="AR3" s="13" t="str">
        <f>_xlfn.XLOOKUP(AR4,'連結精算表(FX)'!$A:$A,'連結精算表(FX)'!$B:$B)</f>
        <v>2022年3月_年次（IFRS)</v>
      </c>
      <c r="AS3" s="13" t="str">
        <f>_xlfn.XLOOKUP(AS4,'連結精算表(FX)'!$A:$A,'連結精算表(FX)'!$B:$B)</f>
        <v>2022年6月_第1四半期（IFRS)</v>
      </c>
      <c r="AT3" s="13" t="str">
        <f>_xlfn.XLOOKUP(AT4,'連結精算表(FX)'!$A:$A,'連結精算表(FX)'!$B:$B)</f>
        <v>2022年9月_第2四半期（IFRS)</v>
      </c>
      <c r="AU3" s="13" t="str">
        <f>_xlfn.XLOOKUP(AU4,'連結精算表(FX)'!$A:$A,'連結精算表(FX)'!$B:$B)</f>
        <v>2022年12月_第3四半期（IFRS)</v>
      </c>
      <c r="AV3" s="13" t="s">
        <v>109</v>
      </c>
      <c r="AW3" s="13" t="str">
        <f>_xlfn.XLOOKUP(AW4,'連結精算表(FX)'!$A:$A,'連結精算表(FX)'!$B:$B)</f>
        <v>2023年3月_年次（IFRS)</v>
      </c>
    </row>
    <row r="4" spans="1:49" outlineLevel="1">
      <c r="C4" s="11"/>
      <c r="D4" s="11" t="s">
        <v>6</v>
      </c>
      <c r="E4" s="11" t="s">
        <v>7</v>
      </c>
      <c r="F4" s="11" t="s">
        <v>8</v>
      </c>
      <c r="G4" s="11" t="s">
        <v>9</v>
      </c>
      <c r="H4" s="11"/>
      <c r="I4" s="11" t="s">
        <v>10</v>
      </c>
      <c r="J4" s="11" t="s">
        <v>11</v>
      </c>
      <c r="K4" s="11" t="s">
        <v>12</v>
      </c>
      <c r="L4" s="11" t="s">
        <v>13</v>
      </c>
      <c r="M4" s="11"/>
      <c r="N4" s="11" t="s">
        <v>14</v>
      </c>
      <c r="O4" s="11" t="s">
        <v>15</v>
      </c>
      <c r="P4" s="11" t="s">
        <v>16</v>
      </c>
      <c r="Q4" s="11" t="s">
        <v>17</v>
      </c>
      <c r="R4" s="11"/>
      <c r="S4" s="11" t="s">
        <v>18</v>
      </c>
      <c r="T4" s="11" t="s">
        <v>19</v>
      </c>
      <c r="U4" s="11" t="s">
        <v>20</v>
      </c>
      <c r="V4" s="11" t="s">
        <v>21</v>
      </c>
      <c r="W4" s="11"/>
      <c r="X4" s="11" t="s">
        <v>22</v>
      </c>
      <c r="Y4" s="11" t="s">
        <v>23</v>
      </c>
      <c r="Z4" s="11" t="s">
        <v>24</v>
      </c>
      <c r="AA4" s="11" t="s">
        <v>25</v>
      </c>
      <c r="AB4" s="11"/>
      <c r="AC4" s="11" t="s">
        <v>26</v>
      </c>
      <c r="AD4" s="11" t="s">
        <v>27</v>
      </c>
      <c r="AE4" s="11" t="s">
        <v>28</v>
      </c>
      <c r="AF4" s="11" t="s">
        <v>29</v>
      </c>
      <c r="AG4" s="11"/>
      <c r="AH4" s="11" t="s">
        <v>30</v>
      </c>
      <c r="AI4" s="11" t="s">
        <v>31</v>
      </c>
      <c r="AJ4" s="11" t="s">
        <v>32</v>
      </c>
      <c r="AK4" s="11" t="s">
        <v>33</v>
      </c>
      <c r="AL4" s="11"/>
      <c r="AM4" s="11" t="s">
        <v>34</v>
      </c>
      <c r="AN4" s="11" t="s">
        <v>35</v>
      </c>
      <c r="AO4" s="11" t="s">
        <v>36</v>
      </c>
      <c r="AP4" s="11" t="s">
        <v>37</v>
      </c>
      <c r="AQ4" s="11"/>
      <c r="AR4" s="11" t="s">
        <v>38</v>
      </c>
      <c r="AS4" s="11" t="s">
        <v>39</v>
      </c>
      <c r="AT4" s="11" t="s">
        <v>40</v>
      </c>
      <c r="AU4" s="11" t="s">
        <v>41</v>
      </c>
      <c r="AV4" s="11"/>
      <c r="AW4" s="11" t="s">
        <v>42</v>
      </c>
    </row>
    <row r="5" spans="1:49">
      <c r="B5" t="s">
        <v>44</v>
      </c>
      <c r="C5" s="11" t="s">
        <v>45</v>
      </c>
      <c r="D5" s="12">
        <f>SUMIFS('連結精算表(FX)'!$E:$E,'連結精算表(FX)'!$A:$A,D$4,'連結精算表(FX)'!$C:$C,$B5)</f>
        <v>78318002395</v>
      </c>
      <c r="E5" s="12">
        <f>SUMIFS('連結精算表(FX)'!$E:$E,'連結精算表(FX)'!$A:$A,E$4,'連結精算表(FX)'!$C:$C,$B5)</f>
        <v>20018885846</v>
      </c>
      <c r="F5" s="12">
        <f>SUMIFS('連結精算表(FX)'!$E:$E,'連結精算表(FX)'!$A:$A,F$4,'連結精算表(FX)'!$C:$C,$B5)</f>
        <v>43243575735</v>
      </c>
      <c r="G5" s="12">
        <f>SUMIFS('連結精算表(FX)'!$E:$E,'連結精算表(FX)'!$A:$A,G$4,'連結精算表(FX)'!$C:$C,$B5)</f>
        <v>65690884518</v>
      </c>
      <c r="H5" s="12">
        <f>I5-F5</f>
        <v>44050689422</v>
      </c>
      <c r="I5" s="12">
        <f>SUMIFS('連結精算表(FX)'!$E:$E,'連結精算表(FX)'!$A:$A,I$4,'連結精算表(FX)'!$C:$C,$B5)</f>
        <v>87294265157</v>
      </c>
      <c r="J5" s="12">
        <f>SUMIFS('連結精算表(FX)'!$E:$E,'連結精算表(FX)'!$A:$A,J$4,'連結精算表(FX)'!$C:$C,$B5)</f>
        <v>22931956779</v>
      </c>
      <c r="K5" s="12">
        <f>SUMIFS('連結精算表(FX)'!$E:$E,'連結精算表(FX)'!$A:$A,K$4,'連結精算表(FX)'!$C:$C,$B5)</f>
        <v>47797153106</v>
      </c>
      <c r="L5" s="12">
        <f>SUMIFS('連結精算表(FX)'!$E:$E,'連結精算表(FX)'!$A:$A,L$4,'連結精算表(FX)'!$C:$C,$B5)</f>
        <v>71843254876</v>
      </c>
      <c r="M5" s="12">
        <f>N5-K5</f>
        <v>47789960983</v>
      </c>
      <c r="N5" s="12">
        <f>SUMIFS('連結精算表(FX)'!$E:$E,'連結精算表(FX)'!$A:$A,N$4,'連結精算表(FX)'!$C:$C,$B5)</f>
        <v>95587114089</v>
      </c>
      <c r="O5" s="12">
        <f>SUMIFS('連結精算表(FX)'!$E:$E,'連結精算表(FX)'!$A:$A,O$4,'連結精算表(FX)'!$C:$C,$B5)</f>
        <v>24184892462</v>
      </c>
      <c r="P5" s="12">
        <f>SUMIFS('連結精算表(FX)'!$E:$E,'連結精算表(FX)'!$A:$A,P$4,'連結精算表(FX)'!$C:$C,$B5)</f>
        <v>50183013362</v>
      </c>
      <c r="Q5" s="12">
        <f>SUMIFS('連結精算表(FX)'!$E:$E,'連結精算表(FX)'!$A:$A,Q$4,'連結精算表(FX)'!$C:$C,$B5)</f>
        <v>76410732534</v>
      </c>
      <c r="R5" s="12">
        <f>S5-P5</f>
        <v>51595702356</v>
      </c>
      <c r="S5" s="12">
        <f>SUMIFS('連結精算表(FX)'!$E:$E,'連結精算表(FX)'!$A:$A,S$4,'連結精算表(FX)'!$C:$C,$B5)</f>
        <v>101778715718</v>
      </c>
      <c r="T5" s="12">
        <f>SUMIFS('連結精算表(FX)'!$E:$E,'連結精算表(FX)'!$A:$A,T$4,'連結精算表(FX)'!$C:$C,$B5)</f>
        <v>27160657143</v>
      </c>
      <c r="U5" s="12">
        <f>SUMIFS('連結精算表(FX)'!$E:$E,'連結精算表(FX)'!$A:$A,U$4,'連結精算表(FX)'!$C:$C,$B5)</f>
        <v>56038213677</v>
      </c>
      <c r="V5" s="12">
        <f>SUMIFS('連結精算表(FX)'!$E:$E,'連結精算表(FX)'!$A:$A,V$4,'連結精算表(FX)'!$C:$C,$B5)</f>
        <v>84611870484</v>
      </c>
      <c r="W5" s="12">
        <f>X5-U5</f>
        <v>60465799767</v>
      </c>
      <c r="X5" s="12">
        <f>SUMIFS('連結精算表(FX)'!$E:$E,'連結精算表(FX)'!$A:$A,X$4,'連結精算表(FX)'!$C:$C,$B5)</f>
        <v>116504013444</v>
      </c>
      <c r="Y5" s="12">
        <f>SUMIFS('連結精算表(FX)'!$E:$E,'連結精算表(FX)'!$A:$A,Y$4,'連結精算表(FX)'!$C:$C,$B5)</f>
        <v>35384902788</v>
      </c>
      <c r="Z5" s="12">
        <f>SUMIFS('連結精算表(FX)'!$E:$E,'連結精算表(FX)'!$A:$A,Z$4,'連結精算表(FX)'!$C:$C,$B5)</f>
        <v>71980583196</v>
      </c>
      <c r="AA5" s="12">
        <f>SUMIFS('連結精算表(FX)'!$E:$E,'連結精算表(FX)'!$A:$A,AA$4,'連結精算表(FX)'!$C:$C,$B5)</f>
        <v>108895179981</v>
      </c>
      <c r="AB5" s="12">
        <f>AC5-Z5</f>
        <v>73040954607</v>
      </c>
      <c r="AC5" s="12">
        <f>SUMIFS('連結精算表(FX)'!$E:$E,'連結精算表(FX)'!$A:$A,AC$4,'連結精算表(FX)'!$C:$C,$B5)</f>
        <v>145021537803</v>
      </c>
      <c r="AD5" s="12">
        <f>SUMIFS('連結精算表(FX)'!$E:$E,'連結精算表(FX)'!$A:$A,AD$4,'連結精算表(FX)'!$C:$C,$B5)</f>
        <v>39212350963</v>
      </c>
      <c r="AE5" s="12">
        <f>SUMIFS('連結精算表(FX)'!$E:$E,'連結精算表(FX)'!$A:$A,AE$4,'連結精算表(FX)'!$C:$C,$B5)</f>
        <v>80017449659</v>
      </c>
      <c r="AF5" s="12">
        <f>SUMIFS('連結精算表(FX)'!$E:$E,'連結精算表(FX)'!$A:$A,AF$4,'連結精算表(FX)'!$C:$C,$B5)</f>
        <v>119272126465</v>
      </c>
      <c r="AG5" s="12">
        <f>AH5-AE5</f>
        <v>76460271573</v>
      </c>
      <c r="AH5" s="12">
        <f>SUMIFS('連結精算表(FX)'!$E:$E,'連結精算表(FX)'!$A:$A,AH$4,'連結精算表(FX)'!$C:$C,$B5)</f>
        <v>156477721232</v>
      </c>
      <c r="AI5" s="12">
        <f>SUMIFS('連結精算表(FX)'!$E:$E,'連結精算表(FX)'!$A:$A,AI$4,'連結精算表(FX)'!$C:$C,$B5)</f>
        <v>27293681991</v>
      </c>
      <c r="AJ5" s="12">
        <f>SUMIFS('連結精算表(FX)'!$E:$E,'連結精算表(FX)'!$A:$A,AJ$4,'連結精算表(FX)'!$C:$C,$B5)</f>
        <v>63472879269</v>
      </c>
      <c r="AK5" s="12">
        <f>SUMIFS('連結精算表(FX)'!$E:$E,'連結精算表(FX)'!$A:$A,AK$4,'連結精算表(FX)'!$C:$C,$B5)</f>
        <v>100820154589</v>
      </c>
      <c r="AL5" s="12">
        <f>AM5-AJ5</f>
        <v>71287274822</v>
      </c>
      <c r="AM5" s="12">
        <f>SUMIFS('連結精算表(FX)'!$E:$E,'連結精算表(FX)'!$A:$A,AM$4,'連結精算表(FX)'!$C:$C,$B5)</f>
        <v>134760154091</v>
      </c>
      <c r="AN5" s="12">
        <f>SUMIFS('連結精算表(FX)'!$E:$E,'連結精算表(FX)'!$A:$A,AN$4,'連結精算表(FX)'!$C:$C,$B5)</f>
        <v>37420353002</v>
      </c>
      <c r="AO5" s="12">
        <f>SUMIFS('連結精算表(FX)'!$E:$E,'連結精算表(FX)'!$A:$A,AO$4,'連結精算表(FX)'!$C:$C,$B5)</f>
        <v>76642102022</v>
      </c>
      <c r="AP5" s="12">
        <f>SUMIFS('連結精算表(FX)'!$E:$E,'連結精算表(FX)'!$A:$A,AP$4,'連結精算表(FX)'!$C:$C,$B5)</f>
        <v>116921728922</v>
      </c>
      <c r="AQ5" s="12">
        <f>AR5-AO5</f>
        <v>76712495322</v>
      </c>
      <c r="AR5" s="12">
        <f>SUMIFS('連結精算表(FX)'!$E:$E,'連結精算表(FX)'!$A:$A,AR$4,'連結精算表(FX)'!$C:$C,$B5)</f>
        <v>153354597344</v>
      </c>
      <c r="AS5" s="12">
        <f>SUMIFS('連結精算表(FX)'!$E:$E,'連結精算表(FX)'!$A:$A,AS$4,'連結精算表(FX)'!$C:$C,$B5)</f>
        <v>43816053954</v>
      </c>
      <c r="AT5" s="12">
        <f>SUMIFS('連結精算表(FX)'!$E:$E,'連結精算表(FX)'!$A:$A,AT$4,'連結精算表(FX)'!$C:$C,$B5)</f>
        <v>91969586225</v>
      </c>
      <c r="AU5" s="12">
        <f>SUMIFS('連結精算表(FX)'!$E:$E,'連結精算表(FX)'!$A:$A,AU$4,'連結精算表(FX)'!$C:$C,$B5)</f>
        <v>140866227190</v>
      </c>
      <c r="AV5" s="12">
        <f>AW5-AT5</f>
        <v>-86410380972</v>
      </c>
      <c r="AW5" s="12">
        <f>SUMIFS('連結精算表(FX)'!$E:$E,'連結精算表(FX)'!$A:$A,AW$4,'連結精算表(FX)'!$C:$C,$B5)</f>
        <v>5559205253</v>
      </c>
    </row>
    <row r="6" spans="1:49">
      <c r="A6" t="s">
        <v>110</v>
      </c>
      <c r="B6" t="s">
        <v>47</v>
      </c>
      <c r="C6" s="11" t="s">
        <v>48</v>
      </c>
      <c r="D6" s="12">
        <f>-SUMIFS('連結精算表(FX)'!$E:$E,'連結精算表(FX)'!$A:$A,D$4,'連結精算表(FX)'!$C:$C,$B6)</f>
        <v>-18906684438</v>
      </c>
      <c r="E6" s="12">
        <f>-SUMIFS('連結精算表(FX)'!$E:$E,'連結精算表(FX)'!$A:$A,E$4,'連結精算表(FX)'!$C:$C,$B6)</f>
        <v>-4932623675</v>
      </c>
      <c r="F6" s="12">
        <f>-SUMIFS('連結精算表(FX)'!$E:$E,'連結精算表(FX)'!$A:$A,F$4,'連結精算表(FX)'!$C:$C,$B6)</f>
        <v>-11022611700</v>
      </c>
      <c r="G6" s="12">
        <f>-SUMIFS('連結精算表(FX)'!$E:$E,'連結精算表(FX)'!$A:$A,G$4,'連結精算表(FX)'!$C:$C,$B6)</f>
        <v>-16762171332</v>
      </c>
      <c r="H6" s="12">
        <f t="shared" ref="H6:H28" si="0">I6-F6</f>
        <v>-11286005606</v>
      </c>
      <c r="I6" s="12">
        <f>-SUMIFS('連結精算表(FX)'!$E:$E,'連結精算表(FX)'!$A:$A,I$4,'連結精算表(FX)'!$C:$C,$B6)</f>
        <v>-22308617306</v>
      </c>
      <c r="J6" s="12">
        <f>-SUMIFS('連結精算表(FX)'!$E:$E,'連結精算表(FX)'!$A:$A,J$4,'連結精算表(FX)'!$C:$C,$B6)</f>
        <v>-5602624502</v>
      </c>
      <c r="K6" s="12">
        <f>-SUMIFS('連結精算表(FX)'!$E:$E,'連結精算表(FX)'!$A:$A,K$4,'連結精算表(FX)'!$C:$C,$B6)</f>
        <v>-12019803280</v>
      </c>
      <c r="L6" s="12">
        <f>-SUMIFS('連結精算表(FX)'!$E:$E,'連結精算表(FX)'!$A:$A,L$4,'連結精算表(FX)'!$C:$C,$B6)</f>
        <v>-18073451257</v>
      </c>
      <c r="M6" s="12">
        <f t="shared" ref="M6:M28" si="1">N6-K6</f>
        <v>-12085298571</v>
      </c>
      <c r="N6" s="12">
        <f>-SUMIFS('連結精算表(FX)'!$E:$E,'連結精算表(FX)'!$A:$A,N$4,'連結精算表(FX)'!$C:$C,$B6)</f>
        <v>-24105101851</v>
      </c>
      <c r="O6" s="12">
        <f>-SUMIFS('連結精算表(FX)'!$E:$E,'連結精算表(FX)'!$A:$A,O$4,'連結精算表(FX)'!$C:$C,$B6)</f>
        <v>-6250177881</v>
      </c>
      <c r="P6" s="12">
        <f>-SUMIFS('連結精算表(FX)'!$E:$E,'連結精算表(FX)'!$A:$A,P$4,'連結精算表(FX)'!$C:$C,$B6)</f>
        <v>-12819492197</v>
      </c>
      <c r="Q6" s="12">
        <f>-SUMIFS('連結精算表(FX)'!$E:$E,'連結精算表(FX)'!$A:$A,Q$4,'連結精算表(FX)'!$C:$C,$B6)</f>
        <v>-19597952094</v>
      </c>
      <c r="R6" s="12">
        <f t="shared" ref="R6:R28" si="2">S6-P6</f>
        <v>-13396008297</v>
      </c>
      <c r="S6" s="12">
        <f>-SUMIFS('連結精算表(FX)'!$E:$E,'連結精算表(FX)'!$A:$A,S$4,'連結精算表(FX)'!$C:$C,$B6)</f>
        <v>-26215500494</v>
      </c>
      <c r="T6" s="12">
        <f>-SUMIFS('連結精算表(FX)'!$E:$E,'連結精算表(FX)'!$A:$A,T$4,'連結精算表(FX)'!$C:$C,$B6)</f>
        <v>-6923346264</v>
      </c>
      <c r="U6" s="12">
        <f>-SUMIFS('連結精算表(FX)'!$E:$E,'連結精算表(FX)'!$A:$A,U$4,'連結精算表(FX)'!$C:$C,$B6)</f>
        <v>-14402941570</v>
      </c>
      <c r="V6" s="12">
        <f>-SUMIFS('連結精算表(FX)'!$E:$E,'連結精算表(FX)'!$A:$A,V$4,'連結精算表(FX)'!$C:$C,$B6)</f>
        <v>-22114638095</v>
      </c>
      <c r="W6" s="12">
        <f t="shared" ref="W6:W28" si="3">X6-U6</f>
        <v>-16456814248</v>
      </c>
      <c r="X6" s="12">
        <f>-SUMIFS('連結精算表(FX)'!$E:$E,'連結精算表(FX)'!$A:$A,X$4,'連結精算表(FX)'!$C:$C,$B6)</f>
        <v>-30859755818</v>
      </c>
      <c r="Y6" s="12">
        <f>-SUMIFS('連結精算表(FX)'!$E:$E,'連結精算表(FX)'!$A:$A,Y$4,'連結精算表(FX)'!$C:$C,$B6)</f>
        <v>-9551383619</v>
      </c>
      <c r="Z6" s="12">
        <f>-SUMIFS('連結精算表(FX)'!$E:$E,'連結精算表(FX)'!$A:$A,Z$4,'連結精算表(FX)'!$C:$C,$B6)</f>
        <v>-19418207622</v>
      </c>
      <c r="AA6" s="12">
        <f>-SUMIFS('連結精算表(FX)'!$E:$E,'連結精算表(FX)'!$A:$A,AA$4,'連結精算表(FX)'!$C:$C,$B6)</f>
        <v>-29353266436</v>
      </c>
      <c r="AB6" s="12">
        <f t="shared" ref="AB6:AB28" si="4">AC6-Z6</f>
        <v>-19698963849</v>
      </c>
      <c r="AC6" s="12">
        <f>-SUMIFS('連結精算表(FX)'!$E:$E,'連結精算表(FX)'!$A:$A,AC$4,'連結精算表(FX)'!$C:$C,$B6)</f>
        <v>-39117171471</v>
      </c>
      <c r="AD6" s="12">
        <f>-SUMIFS('連結精算表(FX)'!$E:$E,'連結精算表(FX)'!$A:$A,AD$4,'連結精算表(FX)'!$C:$C,$B6)</f>
        <v>-10376379248</v>
      </c>
      <c r="AE6" s="12">
        <f>-SUMIFS('連結精算表(FX)'!$E:$E,'連結精算表(FX)'!$A:$A,AE$4,'連結精算表(FX)'!$C:$C,$B6)</f>
        <v>-20902761955</v>
      </c>
      <c r="AF6" s="12">
        <f>-SUMIFS('連結精算表(FX)'!$E:$E,'連結精算表(FX)'!$A:$A,AF$4,'連結精算表(FX)'!$C:$C,$B6)</f>
        <v>-30736633653</v>
      </c>
      <c r="AG6" s="12">
        <f t="shared" ref="AG6:AG28" si="5">AH6-AE6</f>
        <v>-19302139846</v>
      </c>
      <c r="AH6" s="12">
        <f>-SUMIFS('連結精算表(FX)'!$E:$E,'連結精算表(FX)'!$A:$A,AH$4,'連結精算表(FX)'!$C:$C,$B6)</f>
        <v>-40204901801</v>
      </c>
      <c r="AI6" s="12">
        <f>-SUMIFS('連結精算表(FX)'!$E:$E,'連結精算表(FX)'!$A:$A,AI$4,'連結精算表(FX)'!$C:$C,$B6)</f>
        <v>-7128988711</v>
      </c>
      <c r="AJ6" s="12">
        <f>-SUMIFS('連結精算表(FX)'!$E:$E,'連結精算表(FX)'!$A:$A,AJ$4,'連結精算表(FX)'!$C:$C,$B6)</f>
        <v>-16547696466</v>
      </c>
      <c r="AK6" s="12">
        <f>-SUMIFS('連結精算表(FX)'!$E:$E,'連結精算表(FX)'!$A:$A,AK$4,'連結精算表(FX)'!$C:$C,$B6)</f>
        <v>-26093199631</v>
      </c>
      <c r="AL6" s="12">
        <f t="shared" ref="AL6:AL28" si="6">AM6-AJ6</f>
        <v>-18181276516</v>
      </c>
      <c r="AM6" s="12">
        <f>-SUMIFS('連結精算表(FX)'!$E:$E,'連結精算表(FX)'!$A:$A,AM$4,'連結精算表(FX)'!$C:$C,$B6)</f>
        <v>-34728972982</v>
      </c>
      <c r="AN6" s="12">
        <f>-SUMIFS('連結精算表(FX)'!$E:$E,'連結精算表(FX)'!$A:$A,AN$4,'連結精算表(FX)'!$C:$C,$B6)</f>
        <v>-9011697424</v>
      </c>
      <c r="AO6" s="12">
        <f>-SUMIFS('連結精算表(FX)'!$E:$E,'連結精算表(FX)'!$A:$A,AO$4,'連結精算表(FX)'!$C:$C,$B6)</f>
        <v>-18750395386</v>
      </c>
      <c r="AP6" s="12">
        <f>-SUMIFS('連結精算表(FX)'!$E:$E,'連結精算表(FX)'!$A:$A,AP$4,'連結精算表(FX)'!$C:$C,$B6)</f>
        <v>-28983876459</v>
      </c>
      <c r="AQ6" s="12">
        <f t="shared" ref="AQ6:AQ28" si="7">AR6-AO6</f>
        <v>-19429957241</v>
      </c>
      <c r="AR6" s="12">
        <f>-SUMIFS('連結精算表(FX)'!$E:$E,'連結精算表(FX)'!$A:$A,AR$4,'連結精算表(FX)'!$C:$C,$B6)</f>
        <v>-38180352627</v>
      </c>
      <c r="AS6" s="12">
        <f>-SUMIFS('連結精算表(FX)'!$E:$E,'連結精算表(FX)'!$A:$A,AS$4,'連結精算表(FX)'!$C:$C,$B6)</f>
        <v>-10927474725</v>
      </c>
      <c r="AT6" s="12">
        <f>-SUMIFS('連結精算表(FX)'!$E:$E,'連結精算表(FX)'!$A:$A,AT$4,'連結精算表(FX)'!$C:$C,$B6)</f>
        <v>-23275061542</v>
      </c>
      <c r="AU6" s="12">
        <f>-SUMIFS('連結精算表(FX)'!$E:$E,'連結精算表(FX)'!$A:$A,AU$4,'連結精算表(FX)'!$C:$C,$B6)</f>
        <v>-35962685361</v>
      </c>
      <c r="AV6" s="12">
        <f t="shared" ref="AV6:AV28" si="8">AW6-AT6</f>
        <v>21579325350</v>
      </c>
      <c r="AW6" s="12">
        <f>-SUMIFS('連結精算表(FX)'!$E:$E,'連結精算表(FX)'!$A:$A,AW$4,'連結精算表(FX)'!$C:$C,$B6)</f>
        <v>-1695736192</v>
      </c>
    </row>
    <row r="7" spans="1:49">
      <c r="C7" s="22"/>
      <c r="D7" s="23">
        <f>D6/D5</f>
        <v>-0.2414091761769328</v>
      </c>
      <c r="E7" s="23">
        <f>E6/E5</f>
        <v>-0.2463985115328281</v>
      </c>
      <c r="F7" s="23">
        <f t="shared" ref="F7:AW7" si="9">F6/F5</f>
        <v>-0.25489593570030894</v>
      </c>
      <c r="G7" s="23">
        <f t="shared" si="9"/>
        <v>-0.25516738669285216</v>
      </c>
      <c r="H7" s="23">
        <f t="shared" si="9"/>
        <v>-0.25620497100241729</v>
      </c>
      <c r="I7" s="23">
        <f t="shared" si="9"/>
        <v>-0.25555650495341964</v>
      </c>
      <c r="J7" s="23">
        <f t="shared" si="9"/>
        <v>-0.24431515182038971</v>
      </c>
      <c r="K7" s="23">
        <f t="shared" si="9"/>
        <v>-0.25147529714465666</v>
      </c>
      <c r="L7" s="23">
        <f t="shared" si="9"/>
        <v>-0.25156782342607403</v>
      </c>
      <c r="M7" s="23">
        <f t="shared" si="9"/>
        <v>-0.25288362497929268</v>
      </c>
      <c r="N7" s="23">
        <f t="shared" si="9"/>
        <v>-0.25217940807958733</v>
      </c>
      <c r="O7" s="23">
        <f t="shared" si="9"/>
        <v>-0.2584331475039825</v>
      </c>
      <c r="P7" s="23">
        <f t="shared" si="9"/>
        <v>-0.25545481106376294</v>
      </c>
      <c r="Q7" s="23">
        <f t="shared" si="9"/>
        <v>-0.25648166748407525</v>
      </c>
      <c r="R7" s="23">
        <f t="shared" si="9"/>
        <v>-0.25963418822308548</v>
      </c>
      <c r="S7" s="23">
        <f t="shared" si="9"/>
        <v>-0.25757350452952982</v>
      </c>
      <c r="T7" s="23">
        <f t="shared" si="9"/>
        <v>-0.25490348880547337</v>
      </c>
      <c r="U7" s="23">
        <f t="shared" si="9"/>
        <v>-0.25701999805021375</v>
      </c>
      <c r="V7" s="23">
        <f t="shared" si="9"/>
        <v>-0.26136566853443871</v>
      </c>
      <c r="W7" s="23">
        <f t="shared" si="9"/>
        <v>-0.27216731295070906</v>
      </c>
      <c r="X7" s="23">
        <f t="shared" si="9"/>
        <v>-0.26488148266955081</v>
      </c>
      <c r="Y7" s="23">
        <f t="shared" si="9"/>
        <v>-0.2699282141941941</v>
      </c>
      <c r="Z7" s="23">
        <f t="shared" si="9"/>
        <v>-0.26977007909376149</v>
      </c>
      <c r="AA7" s="23">
        <f t="shared" si="9"/>
        <v>-0.26955524056364616</v>
      </c>
      <c r="AB7" s="23">
        <f t="shared" si="9"/>
        <v>-0.26969751360714167</v>
      </c>
      <c r="AC7" s="23">
        <f t="shared" si="9"/>
        <v>-0.26973353105755576</v>
      </c>
      <c r="AD7" s="23">
        <f t="shared" si="9"/>
        <v>-0.2646201768874033</v>
      </c>
      <c r="AE7" s="23">
        <f t="shared" si="9"/>
        <v>-0.26122754529266545</v>
      </c>
      <c r="AF7" s="23">
        <f t="shared" si="9"/>
        <v>-0.2577017327013077</v>
      </c>
      <c r="AG7" s="23">
        <f t="shared" si="9"/>
        <v>-0.25244665561475799</v>
      </c>
      <c r="AH7" s="23">
        <f t="shared" si="9"/>
        <v>-0.25693690759587839</v>
      </c>
      <c r="AI7" s="23">
        <f t="shared" si="9"/>
        <v>-0.26119556582181769</v>
      </c>
      <c r="AJ7" s="23">
        <f t="shared" si="9"/>
        <v>-0.26070499174726824</v>
      </c>
      <c r="AK7" s="23">
        <f t="shared" si="9"/>
        <v>-0.25880935947153272</v>
      </c>
      <c r="AL7" s="23">
        <f t="shared" si="9"/>
        <v>-0.25504238395137901</v>
      </c>
      <c r="AM7" s="23">
        <f t="shared" si="9"/>
        <v>-0.25770950780115937</v>
      </c>
      <c r="AN7" s="23">
        <f t="shared" si="9"/>
        <v>-0.24082342097409806</v>
      </c>
      <c r="AO7" s="23">
        <f t="shared" si="9"/>
        <v>-0.24464876212056041</v>
      </c>
      <c r="AP7" s="23">
        <f t="shared" si="9"/>
        <v>-0.24789127501129854</v>
      </c>
      <c r="AQ7" s="23">
        <f t="shared" si="9"/>
        <v>-0.25328282125933893</v>
      </c>
      <c r="AR7" s="23">
        <f t="shared" si="9"/>
        <v>-0.24896777330617018</v>
      </c>
      <c r="AS7" s="23">
        <f t="shared" si="9"/>
        <v>-0.24939431415873595</v>
      </c>
      <c r="AT7" s="23">
        <f t="shared" si="9"/>
        <v>-0.25307346153606119</v>
      </c>
      <c r="AU7" s="23">
        <f t="shared" si="9"/>
        <v>-0.255296717164815</v>
      </c>
      <c r="AV7" s="23">
        <f t="shared" si="9"/>
        <v>-0.24973070489056703</v>
      </c>
      <c r="AW7" s="23">
        <f t="shared" si="9"/>
        <v>-0.30503212506588123</v>
      </c>
    </row>
    <row r="8" spans="1:49" s="9" customFormat="1">
      <c r="A8" s="9" t="s">
        <v>110</v>
      </c>
      <c r="B8" s="9" t="s">
        <v>50</v>
      </c>
      <c r="C8" s="16" t="s">
        <v>51</v>
      </c>
      <c r="D8" s="19">
        <f>SUMIFS('連結精算表(FX)'!$E:$E,'連結精算表(FX)'!$A:$A,D$4,'連結精算表(FX)'!$C:$C,$B8)</f>
        <v>59411317957</v>
      </c>
      <c r="E8" s="19">
        <f>SUMIFS('連結精算表(FX)'!$E:$E,'連結精算表(FX)'!$A:$A,E$4,'連結精算表(FX)'!$C:$C,$B8)</f>
        <v>15086262171</v>
      </c>
      <c r="F8" s="19">
        <f>SUMIFS('連結精算表(FX)'!$E:$E,'連結精算表(FX)'!$A:$A,F$4,'連結精算表(FX)'!$C:$C,$B8)</f>
        <v>32220964035</v>
      </c>
      <c r="G8" s="19">
        <f>SUMIFS('連結精算表(FX)'!$E:$E,'連結精算表(FX)'!$A:$A,G$4,'連結精算表(FX)'!$C:$C,$B8)</f>
        <v>48928713186</v>
      </c>
      <c r="H8" s="12">
        <f t="shared" si="0"/>
        <v>32764683816</v>
      </c>
      <c r="I8" s="19">
        <f>SUMIFS('連結精算表(FX)'!$E:$E,'連結精算表(FX)'!$A:$A,I$4,'連結精算表(FX)'!$C:$C,$B8)</f>
        <v>64985647851</v>
      </c>
      <c r="J8" s="19">
        <f>SUMIFS('連結精算表(FX)'!$E:$E,'連結精算表(FX)'!$A:$A,J$4,'連結精算表(FX)'!$C:$C,$B8)</f>
        <v>17329332277</v>
      </c>
      <c r="K8" s="19">
        <f>SUMIFS('連結精算表(FX)'!$E:$E,'連結精算表(FX)'!$A:$A,K$4,'連結精算表(FX)'!$C:$C,$B8)</f>
        <v>35777349826</v>
      </c>
      <c r="L8" s="19">
        <f>SUMIFS('連結精算表(FX)'!$E:$E,'連結精算表(FX)'!$A:$A,L$4,'連結精算表(FX)'!$C:$C,$B8)</f>
        <v>53769803619</v>
      </c>
      <c r="M8" s="12">
        <f t="shared" si="1"/>
        <v>35704662412</v>
      </c>
      <c r="N8" s="19">
        <f>SUMIFS('連結精算表(FX)'!$E:$E,'連結精算表(FX)'!$A:$A,N$4,'連結精算表(FX)'!$C:$C,$B8)</f>
        <v>71482012238</v>
      </c>
      <c r="O8" s="19">
        <f>SUMIFS('連結精算表(FX)'!$E:$E,'連結精算表(FX)'!$A:$A,O$4,'連結精算表(FX)'!$C:$C,$B8)</f>
        <v>17934714581</v>
      </c>
      <c r="P8" s="19">
        <f>SUMIFS('連結精算表(FX)'!$E:$E,'連結精算表(FX)'!$A:$A,P$4,'連結精算表(FX)'!$C:$C,$B8)</f>
        <v>37363521165</v>
      </c>
      <c r="Q8" s="19">
        <f>SUMIFS('連結精算表(FX)'!$E:$E,'連結精算表(FX)'!$A:$A,Q$4,'連結精算表(FX)'!$C:$C,$B8)</f>
        <v>56812780440</v>
      </c>
      <c r="R8" s="12">
        <f t="shared" si="2"/>
        <v>38199694059</v>
      </c>
      <c r="S8" s="19">
        <f>SUMIFS('連結精算表(FX)'!$E:$E,'連結精算表(FX)'!$A:$A,S$4,'連結精算表(FX)'!$C:$C,$B8)</f>
        <v>75563215224</v>
      </c>
      <c r="T8" s="19">
        <f>SUMIFS('連結精算表(FX)'!$E:$E,'連結精算表(FX)'!$A:$A,T$4,'連結精算表(FX)'!$C:$C,$B8)</f>
        <v>20237310879</v>
      </c>
      <c r="U8" s="19">
        <f>SUMIFS('連結精算表(FX)'!$E:$E,'連結精算表(FX)'!$A:$A,U$4,'連結精算表(FX)'!$C:$C,$B8)</f>
        <v>41635272107</v>
      </c>
      <c r="V8" s="19">
        <f>SUMIFS('連結精算表(FX)'!$E:$E,'連結精算表(FX)'!$A:$A,V$4,'連結精算表(FX)'!$C:$C,$B8)</f>
        <v>62497232389</v>
      </c>
      <c r="W8" s="12">
        <f t="shared" si="3"/>
        <v>44008985519</v>
      </c>
      <c r="X8" s="19">
        <f>SUMIFS('連結精算表(FX)'!$E:$E,'連結精算表(FX)'!$A:$A,X$4,'連結精算表(FX)'!$C:$C,$B8)</f>
        <v>85644257626</v>
      </c>
      <c r="Y8" s="19">
        <f>SUMIFS('連結精算表(FX)'!$E:$E,'連結精算表(FX)'!$A:$A,Y$4,'連結精算表(FX)'!$C:$C,$B8)</f>
        <v>25833519169</v>
      </c>
      <c r="Z8" s="19">
        <f>SUMIFS('連結精算表(FX)'!$E:$E,'連結精算表(FX)'!$A:$A,Z$4,'連結精算表(FX)'!$C:$C,$B8)</f>
        <v>52562375574</v>
      </c>
      <c r="AA8" s="19">
        <f>SUMIFS('連結精算表(FX)'!$E:$E,'連結精算表(FX)'!$A:$A,AA$4,'連結精算表(FX)'!$C:$C,$B8)</f>
        <v>79541913545</v>
      </c>
      <c r="AB8" s="12">
        <f t="shared" si="4"/>
        <v>53341990758</v>
      </c>
      <c r="AC8" s="19">
        <f>SUMIFS('連結精算表(FX)'!$E:$E,'連結精算表(FX)'!$A:$A,AC$4,'連結精算表(FX)'!$C:$C,$B8)</f>
        <v>105904366332</v>
      </c>
      <c r="AD8" s="19">
        <f>SUMIFS('連結精算表(FX)'!$E:$E,'連結精算表(FX)'!$A:$A,AD$4,'連結精算表(FX)'!$C:$C,$B8)</f>
        <v>28835971715</v>
      </c>
      <c r="AE8" s="19">
        <f>SUMIFS('連結精算表(FX)'!$E:$E,'連結精算表(FX)'!$A:$A,AE$4,'連結精算表(FX)'!$C:$C,$B8)</f>
        <v>59114687704</v>
      </c>
      <c r="AF8" s="19">
        <f>SUMIFS('連結精算表(FX)'!$E:$E,'連結精算表(FX)'!$A:$A,AF$4,'連結精算表(FX)'!$C:$C,$B8)</f>
        <v>88535492812</v>
      </c>
      <c r="AG8" s="12">
        <f t="shared" si="5"/>
        <v>57158131727</v>
      </c>
      <c r="AH8" s="19">
        <f>SUMIFS('連結精算表(FX)'!$E:$E,'連結精算表(FX)'!$A:$A,AH$4,'連結精算表(FX)'!$C:$C,$B8)</f>
        <v>116272819431</v>
      </c>
      <c r="AI8" s="19">
        <f>SUMIFS('連結精算表(FX)'!$E:$E,'連結精算表(FX)'!$A:$A,AI$4,'連結精算表(FX)'!$C:$C,$B8)</f>
        <v>20164693280</v>
      </c>
      <c r="AJ8" s="19">
        <f>SUMIFS('連結精算表(FX)'!$E:$E,'連結精算表(FX)'!$A:$A,AJ$4,'連結精算表(FX)'!$C:$C,$B8)</f>
        <v>46925182803</v>
      </c>
      <c r="AK8" s="19">
        <f>SUMIFS('連結精算表(FX)'!$E:$E,'連結精算表(FX)'!$A:$A,AK$4,'連結精算表(FX)'!$C:$C,$B8)</f>
        <v>74726954958</v>
      </c>
      <c r="AL8" s="12">
        <f t="shared" si="6"/>
        <v>53105998306</v>
      </c>
      <c r="AM8" s="19">
        <f>SUMIFS('連結精算表(FX)'!$E:$E,'連結精算表(FX)'!$A:$A,AM$4,'連結精算表(FX)'!$C:$C,$B8)</f>
        <v>100031181109</v>
      </c>
      <c r="AN8" s="19">
        <f>SUMIFS('連結精算表(FX)'!$E:$E,'連結精算表(FX)'!$A:$A,AN$4,'連結精算表(FX)'!$C:$C,$B8)</f>
        <v>28408655578</v>
      </c>
      <c r="AO8" s="19">
        <f>SUMIFS('連結精算表(FX)'!$E:$E,'連結精算表(FX)'!$A:$A,AO$4,'連結精算表(FX)'!$C:$C,$B8)</f>
        <v>57891706636</v>
      </c>
      <c r="AP8" s="19">
        <f>SUMIFS('連結精算表(FX)'!$E:$E,'連結精算表(FX)'!$A:$A,AP$4,'連結精算表(FX)'!$C:$C,$B8)</f>
        <v>87937852463</v>
      </c>
      <c r="AQ8" s="12">
        <f t="shared" si="7"/>
        <v>57282538081</v>
      </c>
      <c r="AR8" s="19">
        <f>SUMIFS('連結精算表(FX)'!$E:$E,'連結精算表(FX)'!$A:$A,AR$4,'連結精算表(FX)'!$C:$C,$B8)</f>
        <v>115174244717</v>
      </c>
      <c r="AS8" s="19">
        <f>SUMIFS('連結精算表(FX)'!$E:$E,'連結精算表(FX)'!$A:$A,AS$4,'連結精算表(FX)'!$C:$C,$B8)</f>
        <v>32888579229</v>
      </c>
      <c r="AT8" s="19">
        <f>SUMIFS('連結精算表(FX)'!$E:$E,'連結精算表(FX)'!$A:$A,AT$4,'連結精算表(FX)'!$C:$C,$B8)</f>
        <v>68694524683</v>
      </c>
      <c r="AU8" s="19">
        <f>SUMIFS('連結精算表(FX)'!$E:$E,'連結精算表(FX)'!$A:$A,AU$4,'連結精算表(FX)'!$C:$C,$B8)</f>
        <v>104903541829</v>
      </c>
      <c r="AV8" s="12">
        <f t="shared" si="8"/>
        <v>-64831055622</v>
      </c>
      <c r="AW8" s="19">
        <f>SUMIFS('連結精算表(FX)'!$E:$E,'連結精算表(FX)'!$A:$A,AW$4,'連結精算表(FX)'!$C:$C,$B8)</f>
        <v>3863469061</v>
      </c>
    </row>
    <row r="9" spans="1:49" s="9" customFormat="1">
      <c r="C9" s="24"/>
      <c r="D9" s="25">
        <f>D8/D5</f>
        <v>0.7585908238230672</v>
      </c>
      <c r="E9" s="25">
        <f t="shared" ref="E9:AW9" si="10">E8/E5</f>
        <v>0.7536014884671719</v>
      </c>
      <c r="F9" s="25">
        <f t="shared" si="10"/>
        <v>0.745104064299691</v>
      </c>
      <c r="G9" s="25">
        <f t="shared" si="10"/>
        <v>0.74483261330714789</v>
      </c>
      <c r="H9" s="25">
        <f t="shared" si="10"/>
        <v>0.74379502899758276</v>
      </c>
      <c r="I9" s="25">
        <f t="shared" si="10"/>
        <v>0.74444349504658036</v>
      </c>
      <c r="J9" s="25">
        <f t="shared" si="10"/>
        <v>0.75568484817961024</v>
      </c>
      <c r="K9" s="25">
        <f t="shared" si="10"/>
        <v>0.74852470285534334</v>
      </c>
      <c r="L9" s="25">
        <f t="shared" si="10"/>
        <v>0.74843217657392602</v>
      </c>
      <c r="M9" s="25">
        <f t="shared" si="10"/>
        <v>0.74711637502070738</v>
      </c>
      <c r="N9" s="25">
        <f t="shared" si="10"/>
        <v>0.74782059192041272</v>
      </c>
      <c r="O9" s="25">
        <f t="shared" si="10"/>
        <v>0.7415668524960175</v>
      </c>
      <c r="P9" s="25">
        <f t="shared" si="10"/>
        <v>0.74454518893623711</v>
      </c>
      <c r="Q9" s="25">
        <f t="shared" si="10"/>
        <v>0.7435183325159247</v>
      </c>
      <c r="R9" s="25">
        <f t="shared" si="10"/>
        <v>0.74036581177691452</v>
      </c>
      <c r="S9" s="25">
        <f t="shared" si="10"/>
        <v>0.74242649547047024</v>
      </c>
      <c r="T9" s="25">
        <f t="shared" si="10"/>
        <v>0.74509651119452669</v>
      </c>
      <c r="U9" s="25">
        <f t="shared" si="10"/>
        <v>0.74298000194978631</v>
      </c>
      <c r="V9" s="25">
        <f t="shared" si="10"/>
        <v>0.73863433146556134</v>
      </c>
      <c r="W9" s="25">
        <f t="shared" si="10"/>
        <v>0.72783268704929094</v>
      </c>
      <c r="X9" s="25">
        <f t="shared" si="10"/>
        <v>0.73511851733044919</v>
      </c>
      <c r="Y9" s="25">
        <f t="shared" si="10"/>
        <v>0.7300717858058059</v>
      </c>
      <c r="Z9" s="25">
        <f t="shared" si="10"/>
        <v>0.73022992090623851</v>
      </c>
      <c r="AA9" s="25">
        <f t="shared" si="10"/>
        <v>0.7304447594363539</v>
      </c>
      <c r="AB9" s="25">
        <f t="shared" si="10"/>
        <v>0.73030248639285833</v>
      </c>
      <c r="AC9" s="25">
        <f t="shared" si="10"/>
        <v>0.73026646894244418</v>
      </c>
      <c r="AD9" s="25">
        <f t="shared" si="10"/>
        <v>0.73537982311259664</v>
      </c>
      <c r="AE9" s="25">
        <f t="shared" si="10"/>
        <v>0.73877245470733455</v>
      </c>
      <c r="AF9" s="25">
        <f t="shared" si="10"/>
        <v>0.7422982672986923</v>
      </c>
      <c r="AG9" s="25">
        <f t="shared" si="10"/>
        <v>0.74755334438524201</v>
      </c>
      <c r="AH9" s="25">
        <f t="shared" si="10"/>
        <v>0.74306309240412161</v>
      </c>
      <c r="AI9" s="25">
        <f t="shared" si="10"/>
        <v>0.73880443417818231</v>
      </c>
      <c r="AJ9" s="25">
        <f t="shared" si="10"/>
        <v>0.73929500825273176</v>
      </c>
      <c r="AK9" s="25">
        <f t="shared" si="10"/>
        <v>0.74119064052846728</v>
      </c>
      <c r="AL9" s="25">
        <f t="shared" si="10"/>
        <v>0.74495761604862099</v>
      </c>
      <c r="AM9" s="25">
        <f t="shared" si="10"/>
        <v>0.74229049219884069</v>
      </c>
      <c r="AN9" s="25">
        <f t="shared" si="10"/>
        <v>0.75917657902590197</v>
      </c>
      <c r="AO9" s="25">
        <f t="shared" si="10"/>
        <v>0.75535123787943959</v>
      </c>
      <c r="AP9" s="25">
        <f t="shared" si="10"/>
        <v>0.75210872498870152</v>
      </c>
      <c r="AQ9" s="25">
        <f t="shared" si="10"/>
        <v>0.74671717874066101</v>
      </c>
      <c r="AR9" s="25">
        <f t="shared" si="10"/>
        <v>0.75103222669382985</v>
      </c>
      <c r="AS9" s="25">
        <f t="shared" si="10"/>
        <v>0.75060568584126408</v>
      </c>
      <c r="AT9" s="25">
        <f t="shared" si="10"/>
        <v>0.74692653846393886</v>
      </c>
      <c r="AU9" s="25">
        <f t="shared" si="10"/>
        <v>0.74470328283518505</v>
      </c>
      <c r="AV9" s="25">
        <f t="shared" si="10"/>
        <v>0.75026929510943297</v>
      </c>
      <c r="AW9" s="25">
        <f t="shared" si="10"/>
        <v>0.69496787493411871</v>
      </c>
    </row>
    <row r="10" spans="1:49" s="9" customFormat="1">
      <c r="A10" s="9" t="s">
        <v>110</v>
      </c>
      <c r="B10" s="9" t="s">
        <v>53</v>
      </c>
      <c r="C10" s="16" t="s">
        <v>54</v>
      </c>
      <c r="D10" s="19">
        <f>-SUMIFS('連結精算表(FX)'!$E:$E,'連結精算表(FX)'!$A:$A,D$4,'連結精算表(FX)'!$C:$C,$B10)</f>
        <v>-54342322522</v>
      </c>
      <c r="E10" s="19">
        <f>-SUMIFS('連結精算表(FX)'!$E:$E,'連結精算表(FX)'!$A:$A,E$4,'連結精算表(FX)'!$C:$C,$B10)</f>
        <v>-13890656615</v>
      </c>
      <c r="F10" s="19">
        <f>-SUMIFS('連結精算表(FX)'!$E:$E,'連結精算表(FX)'!$A:$A,F$4,'連結精算表(FX)'!$C:$C,$B10)</f>
        <v>-29049056357</v>
      </c>
      <c r="G10" s="19">
        <f>-SUMIFS('連結精算表(FX)'!$E:$E,'連結精算表(FX)'!$A:$A,G$4,'連結精算表(FX)'!$C:$C,$B10)</f>
        <v>-43926361364</v>
      </c>
      <c r="H10" s="12">
        <f t="shared" si="0"/>
        <v>-29555633686</v>
      </c>
      <c r="I10" s="19">
        <f>-SUMIFS('連結精算表(FX)'!$E:$E,'連結精算表(FX)'!$A:$A,I$4,'連結精算表(FX)'!$C:$C,$B10)</f>
        <v>-58604690043</v>
      </c>
      <c r="J10" s="19">
        <f>-SUMIFS('連結精算表(FX)'!$E:$E,'連結精算表(FX)'!$A:$A,J$4,'連結精算表(FX)'!$C:$C,$B10)</f>
        <v>-15677766454</v>
      </c>
      <c r="K10" s="19">
        <f>-SUMIFS('連結精算表(FX)'!$E:$E,'連結精算表(FX)'!$A:$A,K$4,'連結精算表(FX)'!$C:$C,$B10)+3953671</f>
        <v>-31497388157</v>
      </c>
      <c r="L10" s="19">
        <f>-SUMIFS('連結精算表(FX)'!$E:$E,'連結精算表(FX)'!$A:$A,L$4,'連結精算表(FX)'!$C:$C,$B10)+7923738</f>
        <v>-46994246383</v>
      </c>
      <c r="M10" s="12">
        <f t="shared" si="1"/>
        <v>-30849869930</v>
      </c>
      <c r="N10" s="19">
        <f>-SUMIFS('連結精算表(FX)'!$E:$E,'連結精算表(FX)'!$A:$A,N$4,'連結精算表(FX)'!$C:$C,$B10)</f>
        <v>-62347258087</v>
      </c>
      <c r="O10" s="19">
        <f>-SUMIFS('連結精算表(FX)'!$E:$E,'連結精算表(FX)'!$A:$A,O$4,'連結精算表(FX)'!$C:$C,$B10)</f>
        <v>-16000068473</v>
      </c>
      <c r="P10" s="19">
        <f>-SUMIFS('連結精算表(FX)'!$E:$E,'連結精算表(FX)'!$A:$A,P$4,'連結精算表(FX)'!$C:$C,$B10)</f>
        <v>-33030385992</v>
      </c>
      <c r="Q10" s="19">
        <f>-SUMIFS('連結精算表(FX)'!$E:$E,'連結精算表(FX)'!$A:$A,Q$4,'連結精算表(FX)'!$C:$C,$B10)</f>
        <v>-49828387336</v>
      </c>
      <c r="R10" s="12">
        <f t="shared" si="2"/>
        <v>-33249388110</v>
      </c>
      <c r="S10" s="19">
        <f>-SUMIFS('連結精算表(FX)'!$E:$E,'連結精算表(FX)'!$A:$A,S$4,'連結精算表(FX)'!$C:$C,$B10)</f>
        <v>-66279774102</v>
      </c>
      <c r="T10" s="19">
        <f>-SUMIFS('連結精算表(FX)'!$E:$E,'連結精算表(FX)'!$A:$A,T$4,'連結精算表(FX)'!$C:$C,$B10)</f>
        <v>-18052657834</v>
      </c>
      <c r="U10" s="19">
        <f>-SUMIFS('連結精算表(FX)'!$E:$E,'連結精算表(FX)'!$A:$A,U$4,'連結精算表(FX)'!$C:$C,$B10)</f>
        <v>-36962888247</v>
      </c>
      <c r="V10" s="19">
        <f>-SUMIFS('連結精算表(FX)'!$E:$E,'連結精算表(FX)'!$A:$A,V$4,'連結精算表(FX)'!$C:$C,$B10)</f>
        <v>-56092912364</v>
      </c>
      <c r="W10" s="12">
        <f t="shared" si="3"/>
        <v>-40721866269</v>
      </c>
      <c r="X10" s="19">
        <f>-SUMIFS('連結精算表(FX)'!$E:$E,'連結精算表(FX)'!$A:$A,X$4,'連結精算表(FX)'!$C:$C,$B10)</f>
        <v>-77684754516</v>
      </c>
      <c r="Y10" s="19">
        <f>-SUMIFS('連結精算表(FX)'!$E:$E,'連結精算表(FX)'!$A:$A,Y$4,'連結精算表(FX)'!$C:$C,$B10)</f>
        <v>-23598313081</v>
      </c>
      <c r="Z10" s="19">
        <f>-SUMIFS('連結精算表(FX)'!$E:$E,'連結精算表(FX)'!$A:$A,Z$4,'連結精算表(FX)'!$C:$C,$B10)</f>
        <v>-48169066016</v>
      </c>
      <c r="AA10" s="19">
        <f>-SUMIFS('連結精算表(FX)'!$E:$E,'連結精算表(FX)'!$A:$A,AA$4,'連結精算表(FX)'!$C:$C,$B10)</f>
        <v>-72970230405</v>
      </c>
      <c r="AB10" s="12">
        <f t="shared" si="4"/>
        <v>-50464950726</v>
      </c>
      <c r="AC10" s="19">
        <f>-SUMIFS('連結精算表(FX)'!$E:$E,'連結精算表(FX)'!$A:$A,AC$4,'連結精算表(FX)'!$C:$C,$B10)</f>
        <v>-98634016742</v>
      </c>
      <c r="AD10" s="19">
        <f>-SUMIFS('連結精算表(FX)'!$E:$E,'連結精算表(FX)'!$A:$A,AD$4,'連結精算表(FX)'!$C:$C,$B10)</f>
        <v>-26405046847</v>
      </c>
      <c r="AE10" s="19">
        <f>-SUMIFS('連結精算表(FX)'!$E:$E,'連結精算表(FX)'!$A:$A,AE$4,'連結精算表(FX)'!$C:$C,$B10)</f>
        <v>-53275104335</v>
      </c>
      <c r="AF10" s="19">
        <f>-SUMIFS('連結精算表(FX)'!$E:$E,'連結精算表(FX)'!$A:$A,AF$4,'連結精算表(FX)'!$C:$C,$B10)</f>
        <v>-80267059767</v>
      </c>
      <c r="AG10" s="12">
        <f t="shared" si="5"/>
        <v>-54116433279</v>
      </c>
      <c r="AH10" s="19">
        <f>-SUMIFS('連結精算表(FX)'!$E:$E,'連結精算表(FX)'!$A:$A,AH$4,'連結精算表(FX)'!$C:$C,$B10)</f>
        <v>-107391537614</v>
      </c>
      <c r="AI10" s="19">
        <f>-SUMIFS('連結精算表(FX)'!$E:$E,'連結精算表(FX)'!$A:$A,AI$4,'連結精算表(FX)'!$C:$C,$B10)</f>
        <v>-24357557245</v>
      </c>
      <c r="AJ10" s="19">
        <f>-SUMIFS('連結精算表(FX)'!$E:$E,'連結精算表(FX)'!$A:$A,AJ$4,'連結精算表(FX)'!$C:$C,$B10)</f>
        <v>-50476597769</v>
      </c>
      <c r="AK10" s="19">
        <f>-SUMIFS('連結精算表(FX)'!$E:$E,'連結精算表(FX)'!$A:$A,AK$4,'連結精算表(FX)'!$C:$C,$B10)</f>
        <v>-77356759706</v>
      </c>
      <c r="AL10" s="12">
        <f t="shared" si="6"/>
        <v>-53426763937</v>
      </c>
      <c r="AM10" s="19">
        <f>-SUMIFS('連結精算表(FX)'!$E:$E,'連結精算表(FX)'!$A:$A,AM$4,'連結精算表(FX)'!$C:$C,$B10)</f>
        <v>-103903361706</v>
      </c>
      <c r="AN10" s="19">
        <f>-SUMIFS('連結精算表(FX)'!$E:$E,'連結精算表(FX)'!$A:$A,AN$4,'連結精算表(FX)'!$C:$C,$B10)</f>
        <v>-26444379512</v>
      </c>
      <c r="AO10" s="19">
        <f>-SUMIFS('連結精算表(FX)'!$E:$E,'連結精算表(FX)'!$A:$A,AO$4,'連結精算表(FX)'!$C:$C,$B10)</f>
        <v>-53904037973</v>
      </c>
      <c r="AP10" s="19">
        <f>-SUMIFS('連結精算表(FX)'!$E:$E,'連結精算表(FX)'!$A:$A,AP$4,'連結精算表(FX)'!$C:$C,$B10)</f>
        <v>-81723040180</v>
      </c>
      <c r="AQ10" s="12">
        <f t="shared" si="7"/>
        <v>-55839001507</v>
      </c>
      <c r="AR10" s="19">
        <f>-SUMIFS('連結精算表(FX)'!$E:$E,'連結精算表(FX)'!$A:$A,AR$4,'連結精算表(FX)'!$C:$C,$B10)</f>
        <v>-109743039480</v>
      </c>
      <c r="AS10" s="19">
        <f>-SUMIFS('連結精算表(FX)'!$E:$E,'連結精算表(FX)'!$A:$A,AS$4,'連結精算表(FX)'!$C:$C,$B10)</f>
        <v>-30042415755</v>
      </c>
      <c r="AT10" s="19">
        <f>-SUMIFS('連結精算表(FX)'!$E:$E,'連結精算表(FX)'!$A:$A,AT$4,'連結精算表(FX)'!$C:$C,$B10)</f>
        <v>-63969984752</v>
      </c>
      <c r="AU10" s="19">
        <f>-SUMIFS('連結精算表(FX)'!$E:$E,'連結精算表(FX)'!$A:$A,AU$4,'連結精算表(FX)'!$C:$C,$B10)</f>
        <v>-98682805077</v>
      </c>
      <c r="AV10" s="12">
        <f t="shared" si="8"/>
        <v>59920336859</v>
      </c>
      <c r="AW10" s="19">
        <f>-SUMIFS('連結精算表(FX)'!$E:$E,'連結精算表(FX)'!$A:$A,AW$4,'連結精算表(FX)'!$C:$C,$B10)</f>
        <v>-4049647893</v>
      </c>
    </row>
    <row r="11" spans="1:49" s="9" customFormat="1">
      <c r="C11" s="24"/>
      <c r="D11" s="25">
        <f>D10/D5</f>
        <v>-0.69386757654928821</v>
      </c>
      <c r="E11" s="25">
        <f t="shared" ref="E11:AW11" si="11">E10/E5</f>
        <v>-0.69387760746812543</v>
      </c>
      <c r="F11" s="25">
        <f t="shared" si="11"/>
        <v>-0.67175426322316356</v>
      </c>
      <c r="G11" s="25">
        <f t="shared" si="11"/>
        <v>-0.66868275083072914</v>
      </c>
      <c r="H11" s="25">
        <f t="shared" si="11"/>
        <v>-0.67094599593801563</v>
      </c>
      <c r="I11" s="25">
        <f t="shared" si="11"/>
        <v>-0.67134639300300669</v>
      </c>
      <c r="J11" s="25">
        <f t="shared" si="11"/>
        <v>-0.6836645736379966</v>
      </c>
      <c r="K11" s="25">
        <f t="shared" si="11"/>
        <v>-0.65898042268643231</v>
      </c>
      <c r="L11" s="25">
        <f t="shared" si="11"/>
        <v>-0.65412190001846537</v>
      </c>
      <c r="M11" s="25">
        <f t="shared" si="11"/>
        <v>-0.64553034351658112</v>
      </c>
      <c r="N11" s="25">
        <f t="shared" si="11"/>
        <v>-0.65225588910393539</v>
      </c>
      <c r="O11" s="25">
        <f t="shared" si="11"/>
        <v>-0.66157285992235726</v>
      </c>
      <c r="P11" s="25">
        <f t="shared" si="11"/>
        <v>-0.65819853729651767</v>
      </c>
      <c r="Q11" s="25">
        <f t="shared" si="11"/>
        <v>-0.6521124151483324</v>
      </c>
      <c r="R11" s="25">
        <f t="shared" si="11"/>
        <v>-0.64442165900923087</v>
      </c>
      <c r="S11" s="25">
        <f t="shared" si="11"/>
        <v>-0.65121448658914582</v>
      </c>
      <c r="T11" s="25">
        <f t="shared" si="11"/>
        <v>-0.66466204182591493</v>
      </c>
      <c r="U11" s="25">
        <f t="shared" si="11"/>
        <v>-0.65960147231050714</v>
      </c>
      <c r="V11" s="25">
        <f t="shared" si="11"/>
        <v>-0.66294376951053335</v>
      </c>
      <c r="W11" s="25">
        <f t="shared" si="11"/>
        <v>-0.6734694062745944</v>
      </c>
      <c r="X11" s="25">
        <f t="shared" si="11"/>
        <v>-0.66679895584318849</v>
      </c>
      <c r="Y11" s="25">
        <f t="shared" si="11"/>
        <v>-0.66690343117186235</v>
      </c>
      <c r="Z11" s="25">
        <f t="shared" si="11"/>
        <v>-0.66919527290905279</v>
      </c>
      <c r="AA11" s="25">
        <f t="shared" si="11"/>
        <v>-0.67009605400102945</v>
      </c>
      <c r="AB11" s="25">
        <f t="shared" si="11"/>
        <v>-0.69091307743072139</v>
      </c>
      <c r="AC11" s="25">
        <f t="shared" si="11"/>
        <v>-0.68013357351089676</v>
      </c>
      <c r="AD11" s="25">
        <f t="shared" si="11"/>
        <v>-0.67338596637358672</v>
      </c>
      <c r="AE11" s="25">
        <f t="shared" si="11"/>
        <v>-0.665793580800633</v>
      </c>
      <c r="AF11" s="25">
        <f t="shared" si="11"/>
        <v>-0.67297416543130129</v>
      </c>
      <c r="AG11" s="25">
        <f t="shared" si="11"/>
        <v>-0.70777192083777329</v>
      </c>
      <c r="AH11" s="25">
        <f t="shared" si="11"/>
        <v>-0.68630560803462304</v>
      </c>
      <c r="AI11" s="25">
        <f t="shared" si="11"/>
        <v>-0.89242474698107144</v>
      </c>
      <c r="AJ11" s="25">
        <f t="shared" si="11"/>
        <v>-0.79524669985551844</v>
      </c>
      <c r="AK11" s="25">
        <f t="shared" si="11"/>
        <v>-0.76727475792265865</v>
      </c>
      <c r="AL11" s="25">
        <f t="shared" si="11"/>
        <v>-0.74945723581667822</v>
      </c>
      <c r="AM11" s="25">
        <f t="shared" si="11"/>
        <v>-0.77102436107216665</v>
      </c>
      <c r="AN11" s="25">
        <f t="shared" si="11"/>
        <v>-0.70668439473530975</v>
      </c>
      <c r="AO11" s="25">
        <f t="shared" si="11"/>
        <v>-0.70332149759575913</v>
      </c>
      <c r="AP11" s="25">
        <f t="shared" si="11"/>
        <v>-0.69895511239419406</v>
      </c>
      <c r="AQ11" s="25">
        <f t="shared" si="11"/>
        <v>-0.72789968925683224</v>
      </c>
      <c r="AR11" s="25">
        <f t="shared" si="11"/>
        <v>-0.71561623440494593</v>
      </c>
      <c r="AS11" s="25">
        <f t="shared" si="11"/>
        <v>-0.68564859324255523</v>
      </c>
      <c r="AT11" s="25">
        <f t="shared" si="11"/>
        <v>-0.69555586121155244</v>
      </c>
      <c r="AU11" s="25">
        <f t="shared" si="11"/>
        <v>-0.70054268539397235</v>
      </c>
      <c r="AV11" s="25">
        <f t="shared" si="11"/>
        <v>-0.69343910054529556</v>
      </c>
      <c r="AW11" s="25">
        <f t="shared" si="11"/>
        <v>-0.72845806346413022</v>
      </c>
    </row>
    <row r="12" spans="1:49" s="9" customFormat="1">
      <c r="A12" s="9" t="s">
        <v>110</v>
      </c>
      <c r="C12" s="16" t="s">
        <v>56</v>
      </c>
      <c r="D12" s="19">
        <f>D8+D10</f>
        <v>5068995435</v>
      </c>
      <c r="E12" s="19">
        <f>E8+E10</f>
        <v>1195605556</v>
      </c>
      <c r="F12" s="19">
        <f>F8+F10</f>
        <v>3171907678</v>
      </c>
      <c r="G12" s="19">
        <f>G8+G10</f>
        <v>5002351822</v>
      </c>
      <c r="H12" s="12">
        <f t="shared" si="0"/>
        <v>3209050130</v>
      </c>
      <c r="I12" s="19">
        <f>I8+I10</f>
        <v>6380957808</v>
      </c>
      <c r="J12" s="19">
        <f>J8+J10</f>
        <v>1651565823</v>
      </c>
      <c r="K12" s="19">
        <f>K8+K10</f>
        <v>4279961669</v>
      </c>
      <c r="L12" s="19">
        <f>L8+L10</f>
        <v>6775557236</v>
      </c>
      <c r="M12" s="12">
        <f t="shared" si="1"/>
        <v>4854792482</v>
      </c>
      <c r="N12" s="19">
        <f>N8+N10</f>
        <v>9134754151</v>
      </c>
      <c r="O12" s="19">
        <f>O8+O10</f>
        <v>1934646108</v>
      </c>
      <c r="P12" s="19">
        <f>P8+P10</f>
        <v>4333135173</v>
      </c>
      <c r="Q12" s="19">
        <f>Q8+Q10</f>
        <v>6984393104</v>
      </c>
      <c r="R12" s="12">
        <f t="shared" si="2"/>
        <v>4950305949</v>
      </c>
      <c r="S12" s="19">
        <f>S8+S10</f>
        <v>9283441122</v>
      </c>
      <c r="T12" s="19">
        <f>T8+T10</f>
        <v>2184653045</v>
      </c>
      <c r="U12" s="19">
        <f>U8+U10</f>
        <v>4672383860</v>
      </c>
      <c r="V12" s="19">
        <f>V8+V10</f>
        <v>6404320025</v>
      </c>
      <c r="W12" s="12">
        <f t="shared" si="3"/>
        <v>3287119250</v>
      </c>
      <c r="X12" s="19">
        <f>X8+X10</f>
        <v>7959503110</v>
      </c>
      <c r="Y12" s="19">
        <f>Y8+Y10</f>
        <v>2235206088</v>
      </c>
      <c r="Z12" s="19">
        <f>Z8+Z10</f>
        <v>4393309558</v>
      </c>
      <c r="AA12" s="19">
        <f>AA8+AA10</f>
        <v>6571683140</v>
      </c>
      <c r="AB12" s="12">
        <f t="shared" si="4"/>
        <v>2877040032</v>
      </c>
      <c r="AC12" s="19">
        <f>AC8+AC10</f>
        <v>7270349590</v>
      </c>
      <c r="AD12" s="19">
        <f>AD8+AD10</f>
        <v>2430924868</v>
      </c>
      <c r="AE12" s="19">
        <f>AE8+AE10</f>
        <v>5839583369</v>
      </c>
      <c r="AF12" s="19">
        <f>AF8+AF10</f>
        <v>8268433045</v>
      </c>
      <c r="AG12" s="12">
        <f t="shared" si="5"/>
        <v>3041698448</v>
      </c>
      <c r="AH12" s="19">
        <f>AH8+AH10</f>
        <v>8881281817</v>
      </c>
      <c r="AI12" s="19">
        <f>AI8+AI10</f>
        <v>-4192863965</v>
      </c>
      <c r="AJ12" s="19">
        <f>AJ8+AJ10</f>
        <v>-3551414966</v>
      </c>
      <c r="AK12" s="19">
        <f>AK8+AK10</f>
        <v>-2629804748</v>
      </c>
      <c r="AL12" s="12">
        <f t="shared" si="6"/>
        <v>-320765631</v>
      </c>
      <c r="AM12" s="19">
        <f>AM8+AM10</f>
        <v>-3872180597</v>
      </c>
      <c r="AN12" s="19">
        <f>AN8+AN10</f>
        <v>1964276066</v>
      </c>
      <c r="AO12" s="19">
        <f>AO8+AO10</f>
        <v>3987668663</v>
      </c>
      <c r="AP12" s="19">
        <f>AP8+AP10</f>
        <v>6214812283</v>
      </c>
      <c r="AQ12" s="12">
        <f t="shared" si="7"/>
        <v>1443536574</v>
      </c>
      <c r="AR12" s="19">
        <f>AR8+AR10</f>
        <v>5431205237</v>
      </c>
      <c r="AS12" s="19">
        <f>AS8+AS10</f>
        <v>2846163474</v>
      </c>
      <c r="AT12" s="19">
        <f>AT8+AT10</f>
        <v>4724539931</v>
      </c>
      <c r="AU12" s="19">
        <f>AU8+AU10</f>
        <v>6220736752</v>
      </c>
      <c r="AV12" s="12">
        <f t="shared" si="8"/>
        <v>-4910718763</v>
      </c>
      <c r="AW12" s="19">
        <f>AW8+AW10</f>
        <v>-186178832</v>
      </c>
    </row>
    <row r="13" spans="1:49" s="9" customFormat="1">
      <c r="C13" s="24"/>
      <c r="D13" s="25">
        <f>D12/D5</f>
        <v>6.4723247273778983E-2</v>
      </c>
      <c r="E13" s="25">
        <f t="shared" ref="E13:AW13" si="12">E12/E5</f>
        <v>5.9723880999046484E-2</v>
      </c>
      <c r="F13" s="25">
        <f t="shared" si="12"/>
        <v>7.3349801076527471E-2</v>
      </c>
      <c r="G13" s="25">
        <f t="shared" si="12"/>
        <v>7.6149862476418667E-2</v>
      </c>
      <c r="H13" s="25">
        <f t="shared" si="12"/>
        <v>7.2849033059567081E-2</v>
      </c>
      <c r="I13" s="25">
        <f t="shared" si="12"/>
        <v>7.30971020435736E-2</v>
      </c>
      <c r="J13" s="25">
        <f t="shared" si="12"/>
        <v>7.2020274541613721E-2</v>
      </c>
      <c r="K13" s="25">
        <f t="shared" si="12"/>
        <v>8.9544280168911028E-2</v>
      </c>
      <c r="L13" s="25">
        <f t="shared" si="12"/>
        <v>9.4310276555460551E-2</v>
      </c>
      <c r="M13" s="25">
        <f t="shared" si="12"/>
        <v>0.10158603150412621</v>
      </c>
      <c r="N13" s="25">
        <f t="shared" si="12"/>
        <v>9.5564702816477345E-2</v>
      </c>
      <c r="O13" s="25">
        <f t="shared" si="12"/>
        <v>7.9993992573660258E-2</v>
      </c>
      <c r="P13" s="25">
        <f t="shared" si="12"/>
        <v>8.6346651639719441E-2</v>
      </c>
      <c r="Q13" s="25">
        <f t="shared" si="12"/>
        <v>9.1405917367592293E-2</v>
      </c>
      <c r="R13" s="25">
        <f t="shared" si="12"/>
        <v>9.5944152767683671E-2</v>
      </c>
      <c r="S13" s="25">
        <f t="shared" si="12"/>
        <v>9.121200888132433E-2</v>
      </c>
      <c r="T13" s="25">
        <f t="shared" si="12"/>
        <v>8.0434469368611775E-2</v>
      </c>
      <c r="U13" s="25">
        <f t="shared" si="12"/>
        <v>8.3378529639279095E-2</v>
      </c>
      <c r="V13" s="25">
        <f t="shared" si="12"/>
        <v>7.5690561955027921E-2</v>
      </c>
      <c r="W13" s="25">
        <f t="shared" si="12"/>
        <v>5.4363280774696515E-2</v>
      </c>
      <c r="X13" s="25">
        <f t="shared" si="12"/>
        <v>6.8319561487260649E-2</v>
      </c>
      <c r="Y13" s="25">
        <f t="shared" si="12"/>
        <v>6.3168354633943505E-2</v>
      </c>
      <c r="Z13" s="25">
        <f t="shared" si="12"/>
        <v>6.1034647997185699E-2</v>
      </c>
      <c r="AA13" s="25">
        <f t="shared" si="12"/>
        <v>6.0348705435324369E-2</v>
      </c>
      <c r="AB13" s="25">
        <f t="shared" si="12"/>
        <v>3.9389408962136899E-2</v>
      </c>
      <c r="AC13" s="25">
        <f t="shared" si="12"/>
        <v>5.013289543154742E-2</v>
      </c>
      <c r="AD13" s="25">
        <f t="shared" si="12"/>
        <v>6.199385673900993E-2</v>
      </c>
      <c r="AE13" s="25">
        <f t="shared" si="12"/>
        <v>7.2978873906701547E-2</v>
      </c>
      <c r="AF13" s="25">
        <f t="shared" si="12"/>
        <v>6.9324101867390978E-2</v>
      </c>
      <c r="AG13" s="25">
        <f t="shared" si="12"/>
        <v>3.9781423547468782E-2</v>
      </c>
      <c r="AH13" s="25">
        <f t="shared" si="12"/>
        <v>5.6757484369498602E-2</v>
      </c>
      <c r="AI13" s="25">
        <f t="shared" si="12"/>
        <v>-0.15362031280288907</v>
      </c>
      <c r="AJ13" s="25">
        <f t="shared" si="12"/>
        <v>-5.595169160278668E-2</v>
      </c>
      <c r="AK13" s="25">
        <f t="shared" si="12"/>
        <v>-2.6084117394191392E-2</v>
      </c>
      <c r="AL13" s="25">
        <f t="shared" si="12"/>
        <v>-4.4996197680572348E-3</v>
      </c>
      <c r="AM13" s="25">
        <f t="shared" si="12"/>
        <v>-2.8733868873325998E-2</v>
      </c>
      <c r="AN13" s="25">
        <f t="shared" si="12"/>
        <v>5.2492184290592228E-2</v>
      </c>
      <c r="AO13" s="25">
        <f t="shared" si="12"/>
        <v>5.2029740283680445E-2</v>
      </c>
      <c r="AP13" s="25">
        <f t="shared" si="12"/>
        <v>5.3153612594507404E-2</v>
      </c>
      <c r="AQ13" s="25">
        <f t="shared" si="12"/>
        <v>1.8817489483828786E-2</v>
      </c>
      <c r="AR13" s="25">
        <f t="shared" si="12"/>
        <v>3.5415992288883903E-2</v>
      </c>
      <c r="AS13" s="25">
        <f t="shared" si="12"/>
        <v>6.4957092598708827E-2</v>
      </c>
      <c r="AT13" s="25">
        <f t="shared" si="12"/>
        <v>5.1370677252386435E-2</v>
      </c>
      <c r="AU13" s="25">
        <f t="shared" si="12"/>
        <v>4.4160597441212694E-2</v>
      </c>
      <c r="AV13" s="25">
        <f t="shared" si="12"/>
        <v>5.6830194564137446E-2</v>
      </c>
      <c r="AW13" s="25">
        <f t="shared" si="12"/>
        <v>-3.3490188530011449E-2</v>
      </c>
    </row>
    <row r="14" spans="1:49" s="9" customFormat="1">
      <c r="B14" s="9" t="s">
        <v>59</v>
      </c>
      <c r="C14" s="16" t="s">
        <v>60</v>
      </c>
      <c r="D14" s="19">
        <f>-SUMIFS('連結精算表(FX)'!$E:$E,'連結精算表(FX)'!$A:$A,D$4,'連結精算表(FX)'!$C:$C,$B14)</f>
        <v>-2260393314</v>
      </c>
      <c r="E14" s="19">
        <f>-SUMIFS('連結精算表(FX)'!$E:$E,'連結精算表(FX)'!$A:$A,E$4,'連結精算表(FX)'!$C:$C,$B14)</f>
        <v>-60236577</v>
      </c>
      <c r="F14" s="19">
        <f>-SUMIFS('連結精算表(FX)'!$E:$E,'連結精算表(FX)'!$A:$A,F$4,'連結精算表(FX)'!$C:$C,$B14)</f>
        <v>-988532230</v>
      </c>
      <c r="G14" s="19">
        <f>-SUMIFS('連結精算表(FX)'!$E:$E,'連結精算表(FX)'!$A:$A,G$4,'連結精算表(FX)'!$C:$C,$B14)</f>
        <v>-1027040331</v>
      </c>
      <c r="H14" s="12">
        <f t="shared" si="0"/>
        <v>-1166663594</v>
      </c>
      <c r="I14" s="19">
        <f>-SUMIFS('連結精算表(FX)'!$E:$E,'連結精算表(FX)'!$A:$A,I$4,'連結精算表(FX)'!$C:$C,$B14)</f>
        <v>-2155195824</v>
      </c>
      <c r="J14" s="19">
        <f>-SUMIFS('連結精算表(FX)'!$E:$E,'連結精算表(FX)'!$A:$A,J$4,'連結精算表(FX)'!$C:$C,$B14)</f>
        <v>-132487194</v>
      </c>
      <c r="K14" s="19">
        <f>-SUMIFS('連結精算表(FX)'!$E:$E,'連結精算表(FX)'!$A:$A,K$4,'連結精算表(FX)'!$C:$C,$B14)</f>
        <v>-303683279</v>
      </c>
      <c r="L14" s="19">
        <f>-SUMIFS('連結精算表(FX)'!$E:$E,'連結精算表(FX)'!$A:$A,L$4,'連結精算表(FX)'!$C:$C,$B14)</f>
        <v>-347897904</v>
      </c>
      <c r="M14" s="12">
        <f t="shared" si="1"/>
        <v>-601097180</v>
      </c>
      <c r="N14" s="19">
        <f>-SUMIFS('連結精算表(FX)'!$E:$E,'連結精算表(FX)'!$A:$A,N$4,'連結精算表(FX)'!$C:$C,$B14)</f>
        <v>-904780459</v>
      </c>
      <c r="O14" s="19">
        <f>-SUMIFS('連結精算表(FX)'!$E:$E,'連結精算表(FX)'!$A:$A,O$4,'連結精算表(FX)'!$C:$C,$B14)</f>
        <v>-108709621</v>
      </c>
      <c r="P14" s="19">
        <f>-SUMIFS('連結精算表(FX)'!$E:$E,'連結精算表(FX)'!$A:$A,P$4,'連結精算表(FX)'!$C:$C,$B14)</f>
        <v>-152270817</v>
      </c>
      <c r="Q14" s="19">
        <f>-SUMIFS('連結精算表(FX)'!$E:$E,'連結精算表(FX)'!$A:$A,Q$4,'連結精算表(FX)'!$C:$C,$B14)</f>
        <v>-174192361</v>
      </c>
      <c r="R14" s="12">
        <f t="shared" si="2"/>
        <v>-520939581</v>
      </c>
      <c r="S14" s="19">
        <f>-SUMIFS('連結精算表(FX)'!$E:$E,'連結精算表(FX)'!$A:$A,S$4,'連結精算表(FX)'!$C:$C,$B14)</f>
        <v>-673210398</v>
      </c>
      <c r="T14" s="19">
        <f>-SUMIFS('連結精算表(FX)'!$E:$E,'連結精算表(FX)'!$A:$A,T$4,'連結精算表(FX)'!$C:$C,$B14)</f>
        <v>-26534567</v>
      </c>
      <c r="U14" s="19">
        <f>-SUMIFS('連結精算表(FX)'!$E:$E,'連結精算表(FX)'!$A:$A,U$4,'連結精算表(FX)'!$C:$C,$B14)</f>
        <v>-177583681</v>
      </c>
      <c r="V14" s="19">
        <f>-SUMIFS('連結精算表(FX)'!$E:$E,'連結精算表(FX)'!$A:$A,V$4,'連結精算表(FX)'!$C:$C,$B14)</f>
        <v>-197019359</v>
      </c>
      <c r="W14" s="12">
        <f t="shared" si="3"/>
        <v>-20230169</v>
      </c>
      <c r="X14" s="19">
        <f>-SUMIFS('連結精算表(FX)'!$E:$E,'連結精算表(FX)'!$A:$A,X$4,'連結精算表(FX)'!$C:$C,$B14)</f>
        <v>-197813850</v>
      </c>
      <c r="Y14" s="19">
        <f>-SUMIFS('連結精算表(FX)'!$E:$E,'連結精算表(FX)'!$A:$A,Y$4,'連結精算表(FX)'!$C:$C,$B14)</f>
        <v>-47614184</v>
      </c>
      <c r="Z14" s="19">
        <f>-SUMIFS('連結精算表(FX)'!$E:$E,'連結精算表(FX)'!$A:$A,Z$4,'連結精算表(FX)'!$C:$C,$B14)</f>
        <v>-142713668</v>
      </c>
      <c r="AA14" s="19">
        <f>-SUMIFS('連結精算表(FX)'!$E:$E,'連結精算表(FX)'!$A:$A,AA$4,'連結精算表(FX)'!$C:$C,$B14)</f>
        <v>-151888760</v>
      </c>
      <c r="AB14" s="12">
        <f t="shared" si="4"/>
        <v>-3487198930</v>
      </c>
      <c r="AC14" s="19">
        <f>-SUMIFS('連結精算表(FX)'!$E:$E,'連結精算表(FX)'!$A:$A,AC$4,'連結精算表(FX)'!$C:$C,$B14)</f>
        <v>-3629912598</v>
      </c>
      <c r="AD14" s="19">
        <f>-SUMIFS('連結精算表(FX)'!$E:$E,'連結精算表(FX)'!$A:$A,AD$4,'連結精算表(FX)'!$C:$C,$B14)</f>
        <v>-12340304</v>
      </c>
      <c r="AE14" s="19">
        <f>-SUMIFS('連結精算表(FX)'!$E:$E,'連結精算表(FX)'!$A:$A,AE$4,'連結精算表(FX)'!$C:$C,$B14)</f>
        <v>-55463788</v>
      </c>
      <c r="AF14" s="19">
        <f>-SUMIFS('連結精算表(FX)'!$E:$E,'連結精算表(FX)'!$A:$A,AF$4,'連結精算表(FX)'!$C:$C,$B14)</f>
        <v>-147069031</v>
      </c>
      <c r="AG14" s="12">
        <f t="shared" si="5"/>
        <v>-3762966307</v>
      </c>
      <c r="AH14" s="19">
        <f>-SUMIFS('連結精算表(FX)'!$E:$E,'連結精算表(FX)'!$A:$A,AH$4,'連結精算表(FX)'!$C:$C,$B14)</f>
        <v>-3818430095</v>
      </c>
      <c r="AI14" s="19">
        <f>-SUMIFS('連結精算表(FX)'!$E:$E,'連結精算表(FX)'!$A:$A,AI$4,'連結精算表(FX)'!$C:$C,$B14)</f>
        <v>-542990724</v>
      </c>
      <c r="AJ14" s="19">
        <f>-SUMIFS('連結精算表(FX)'!$E:$E,'連結精算表(FX)'!$A:$A,AJ$4,'連結精算表(FX)'!$C:$C,$B14)</f>
        <v>-1122501295</v>
      </c>
      <c r="AK14" s="19">
        <f>-SUMIFS('連結精算表(FX)'!$E:$E,'連結精算表(FX)'!$A:$A,AK$4,'連結精算表(FX)'!$C:$C,$B14)</f>
        <v>-1435332496</v>
      </c>
      <c r="AL14" s="12">
        <f t="shared" si="6"/>
        <v>-5551273075</v>
      </c>
      <c r="AM14" s="19">
        <f>-SUMIFS('連結精算表(FX)'!$E:$E,'連結精算表(FX)'!$A:$A,AM$4,'連結精算表(FX)'!$C:$C,$B14)</f>
        <v>-6673774370</v>
      </c>
      <c r="AN14" s="19">
        <f>-SUMIFS('連結精算表(FX)'!$E:$E,'連結精算表(FX)'!$A:$A,AN$4,'連結精算表(FX)'!$C:$C,$B14)</f>
        <v>-335376472</v>
      </c>
      <c r="AO14" s="19">
        <f>-SUMIFS('連結精算表(FX)'!$E:$E,'連結精算表(FX)'!$A:$A,AO$4,'連結精算表(FX)'!$C:$C,$B14)</f>
        <v>-585743474</v>
      </c>
      <c r="AP14" s="19">
        <f>-SUMIFS('連結精算表(FX)'!$E:$E,'連結精算表(FX)'!$A:$A,AP$4,'連結精算表(FX)'!$C:$C,$B14)</f>
        <v>-1078205271</v>
      </c>
      <c r="AQ14" s="12">
        <f t="shared" si="7"/>
        <v>-3601961632</v>
      </c>
      <c r="AR14" s="19">
        <f>-SUMIFS('連結精算表(FX)'!$E:$E,'連結精算表(FX)'!$A:$A,AR$4,'連結精算表(FX)'!$C:$C,$B14)</f>
        <v>-4187705106</v>
      </c>
      <c r="AS14" s="19">
        <f>-SUMIFS('連結精算表(FX)'!$E:$E,'連結精算表(FX)'!$A:$A,AS$4,'連結精算表(FX)'!$C:$C,$B14)</f>
        <v>-172808205</v>
      </c>
      <c r="AT14" s="19">
        <f>-SUMIFS('連結精算表(FX)'!$E:$E,'連結精算表(FX)'!$A:$A,AT$4,'連結精算表(FX)'!$C:$C,$B14)</f>
        <v>-260962686</v>
      </c>
      <c r="AU14" s="19">
        <f>-SUMIFS('連結精算表(FX)'!$E:$E,'連結精算表(FX)'!$A:$A,AU$4,'連結精算表(FX)'!$C:$C,$B14)</f>
        <v>-481446892</v>
      </c>
      <c r="AV14" s="12">
        <f t="shared" si="8"/>
        <v>274796989</v>
      </c>
      <c r="AW14" s="19">
        <f>-SUMIFS('連結精算表(FX)'!$E:$E,'連結精算表(FX)'!$A:$A,AW$4,'連結精算表(FX)'!$C:$C,$B14)</f>
        <v>13834303</v>
      </c>
    </row>
    <row r="15" spans="1:49" s="9" customFormat="1">
      <c r="B15" s="9" t="s">
        <v>62</v>
      </c>
      <c r="C15" s="16" t="s">
        <v>63</v>
      </c>
      <c r="D15" s="19">
        <f>SUMIFS('連結精算表(FX)'!$E:$E,'連結精算表(FX)'!$A:$A,D$4,'連結精算表(FX)'!$C:$C,$B15)</f>
        <v>158299511</v>
      </c>
      <c r="E15" s="19">
        <f>SUMIFS('連結精算表(FX)'!$E:$E,'連結精算表(FX)'!$A:$A,E$4,'連結精算表(FX)'!$C:$C,$B15)</f>
        <v>31343702</v>
      </c>
      <c r="F15" s="19">
        <f>SUMIFS('連結精算表(FX)'!$E:$E,'連結精算表(FX)'!$A:$A,F$4,'連結精算表(FX)'!$C:$C,$B15)</f>
        <v>102666581</v>
      </c>
      <c r="G15" s="19">
        <f>SUMIFS('連結精算表(FX)'!$E:$E,'連結精算表(FX)'!$A:$A,G$4,'連結精算表(FX)'!$C:$C,$B15)</f>
        <v>206936958</v>
      </c>
      <c r="H15" s="12">
        <f t="shared" si="0"/>
        <v>221103192</v>
      </c>
      <c r="I15" s="19">
        <f>SUMIFS('連結精算表(FX)'!$E:$E,'連結精算表(FX)'!$A:$A,I$4,'連結精算表(FX)'!$C:$C,$B15)</f>
        <v>323769773</v>
      </c>
      <c r="J15" s="19">
        <f>SUMIFS('連結精算表(FX)'!$E:$E,'連結精算表(FX)'!$A:$A,J$4,'連結精算表(FX)'!$C:$C,$B15)</f>
        <v>90537058</v>
      </c>
      <c r="K15" s="19">
        <f>SUMIFS('連結精算表(FX)'!$E:$E,'連結精算表(FX)'!$A:$A,K$4,'連結精算表(FX)'!$C:$C,$B15)</f>
        <v>643563865</v>
      </c>
      <c r="L15" s="19">
        <f>SUMIFS('連結精算表(FX)'!$E:$E,'連結精算表(FX)'!$A:$A,L$4,'連結精算表(FX)'!$C:$C,$B15)</f>
        <v>700517891</v>
      </c>
      <c r="M15" s="12">
        <f t="shared" si="1"/>
        <v>215942496</v>
      </c>
      <c r="N15" s="19">
        <f>SUMIFS('連結精算表(FX)'!$E:$E,'連結精算表(FX)'!$A:$A,N$4,'連結精算表(FX)'!$C:$C,$B15)</f>
        <v>859506361</v>
      </c>
      <c r="O15" s="19">
        <f>SUMIFS('連結精算表(FX)'!$E:$E,'連結精算表(FX)'!$A:$A,O$4,'連結精算表(FX)'!$C:$C,$B15)</f>
        <v>183391256</v>
      </c>
      <c r="P15" s="19">
        <f>SUMIFS('連結精算表(FX)'!$E:$E,'連結精算表(FX)'!$A:$A,P$4,'連結精算表(FX)'!$C:$C,$B15)</f>
        <v>301998577</v>
      </c>
      <c r="Q15" s="19">
        <f>SUMIFS('連結精算表(FX)'!$E:$E,'連結精算表(FX)'!$A:$A,Q$4,'連結精算表(FX)'!$C:$C,$B15)</f>
        <v>373096998</v>
      </c>
      <c r="R15" s="12">
        <f t="shared" si="2"/>
        <v>221317038</v>
      </c>
      <c r="S15" s="19">
        <f>SUMIFS('連結精算表(FX)'!$E:$E,'連結精算表(FX)'!$A:$A,S$4,'連結精算表(FX)'!$C:$C,$B15)</f>
        <v>523315615</v>
      </c>
      <c r="T15" s="19">
        <f>SUMIFS('連結精算表(FX)'!$E:$E,'連結精算表(FX)'!$A:$A,T$4,'連結精算表(FX)'!$C:$C,$B15)</f>
        <v>65178042</v>
      </c>
      <c r="U15" s="19">
        <f>SUMIFS('連結精算表(FX)'!$E:$E,'連結精算表(FX)'!$A:$A,U$4,'連結精算表(FX)'!$C:$C,$B15)</f>
        <v>115905482</v>
      </c>
      <c r="V15" s="19">
        <f>SUMIFS('連結精算表(FX)'!$E:$E,'連結精算表(FX)'!$A:$A,V$4,'連結精算表(FX)'!$C:$C,$B15)</f>
        <v>209974802</v>
      </c>
      <c r="W15" s="12">
        <f t="shared" si="3"/>
        <v>219372851</v>
      </c>
      <c r="X15" s="19">
        <f>SUMIFS('連結精算表(FX)'!$E:$E,'連結精算表(FX)'!$A:$A,X$4,'連結精算表(FX)'!$C:$C,$B15)</f>
        <v>335278333</v>
      </c>
      <c r="Y15" s="19">
        <f>SUMIFS('連結精算表(FX)'!$E:$E,'連結精算表(FX)'!$A:$A,Y$4,'連結精算表(FX)'!$C:$C,$B15)</f>
        <v>118482676</v>
      </c>
      <c r="Z15" s="19">
        <f>SUMIFS('連結精算表(FX)'!$E:$E,'連結精算表(FX)'!$A:$A,Z$4,'連結精算表(FX)'!$C:$C,$B15)</f>
        <v>161396702</v>
      </c>
      <c r="AA15" s="19">
        <f>SUMIFS('連結精算表(FX)'!$E:$E,'連結精算表(FX)'!$A:$A,AA$4,'連結精算表(FX)'!$C:$C,$B15)</f>
        <v>239045636</v>
      </c>
      <c r="AB15" s="12">
        <f t="shared" si="4"/>
        <v>400472035</v>
      </c>
      <c r="AC15" s="19">
        <f>SUMIFS('連結精算表(FX)'!$E:$E,'連結精算表(FX)'!$A:$A,AC$4,'連結精算表(FX)'!$C:$C,$B15)</f>
        <v>561868737</v>
      </c>
      <c r="AD15" s="19">
        <f>SUMIFS('連結精算表(FX)'!$E:$E,'連結精算表(FX)'!$A:$A,AD$4,'連結精算表(FX)'!$C:$C,$B15)</f>
        <v>228336905</v>
      </c>
      <c r="AE15" s="19">
        <f>SUMIFS('連結精算表(FX)'!$E:$E,'連結精算表(FX)'!$A:$A,AE$4,'連結精算表(FX)'!$C:$C,$B15)</f>
        <v>314668775</v>
      </c>
      <c r="AF15" s="19">
        <f>SUMIFS('連結精算表(FX)'!$E:$E,'連結精算表(FX)'!$A:$A,AF$4,'連結精算表(FX)'!$C:$C,$B15)</f>
        <v>416610859</v>
      </c>
      <c r="AG15" s="12">
        <f t="shared" si="5"/>
        <v>695885766</v>
      </c>
      <c r="AH15" s="19">
        <f>SUMIFS('連結精算表(FX)'!$E:$E,'連結精算表(FX)'!$A:$A,AH$4,'連結精算表(FX)'!$C:$C,$B15)</f>
        <v>1010554541</v>
      </c>
      <c r="AI15" s="19">
        <f>SUMIFS('連結精算表(FX)'!$E:$E,'連結精算表(FX)'!$A:$A,AI$4,'連結精算表(FX)'!$C:$C,$B15)</f>
        <v>1434912725</v>
      </c>
      <c r="AJ15" s="19">
        <f>SUMIFS('連結精算表(FX)'!$E:$E,'連結精算表(FX)'!$A:$A,AJ$4,'連結精算表(FX)'!$C:$C,$B15)</f>
        <v>2711202614</v>
      </c>
      <c r="AK15" s="19">
        <f>SUMIFS('連結精算表(FX)'!$E:$E,'連結精算表(FX)'!$A:$A,AK$4,'連結精算表(FX)'!$C:$C,$B15)</f>
        <v>3459905213</v>
      </c>
      <c r="AL15" s="12">
        <f t="shared" si="6"/>
        <v>2247404495</v>
      </c>
      <c r="AM15" s="19">
        <f>SUMIFS('連結精算表(FX)'!$E:$E,'連結精算表(FX)'!$A:$A,AM$4,'連結精算表(FX)'!$C:$C,$B15)</f>
        <v>4958607109</v>
      </c>
      <c r="AN15" s="19">
        <f>SUMIFS('連結精算表(FX)'!$E:$E,'連結精算表(FX)'!$A:$A,AN$4,'連結精算表(FX)'!$C:$C,$B15)</f>
        <v>3418369060</v>
      </c>
      <c r="AO15" s="19">
        <f>SUMIFS('連結精算表(FX)'!$E:$E,'連結精算表(FX)'!$A:$A,AO$4,'連結精算表(FX)'!$C:$C,$B15)</f>
        <v>6390248444</v>
      </c>
      <c r="AP15" s="19">
        <f>SUMIFS('連結精算表(FX)'!$E:$E,'連結精算表(FX)'!$A:$A,AP$4,'連結精算表(FX)'!$C:$C,$B15)</f>
        <v>11293589511</v>
      </c>
      <c r="AQ15" s="12">
        <f t="shared" si="7"/>
        <v>9100120493</v>
      </c>
      <c r="AR15" s="19">
        <f>SUMIFS('連結精算表(FX)'!$E:$E,'連結精算表(FX)'!$A:$A,AR$4,'連結精算表(FX)'!$C:$C,$B15)</f>
        <v>15490368937</v>
      </c>
      <c r="AS15" s="19">
        <f>SUMIFS('連結精算表(FX)'!$E:$E,'連結精算表(FX)'!$A:$A,AS$4,'連結精算表(FX)'!$C:$C,$B15)</f>
        <v>2686693057</v>
      </c>
      <c r="AT15" s="19">
        <f>SUMIFS('連結精算表(FX)'!$E:$E,'連結精算表(FX)'!$A:$A,AT$4,'連結精算表(FX)'!$C:$C,$B15)</f>
        <v>4203077784</v>
      </c>
      <c r="AU15" s="19">
        <f>SUMIFS('連結精算表(FX)'!$E:$E,'連結精算表(FX)'!$A:$A,AU$4,'連結精算表(FX)'!$C:$C,$B15)</f>
        <v>4747575208</v>
      </c>
      <c r="AV15" s="12">
        <f t="shared" si="8"/>
        <v>-3870135950</v>
      </c>
      <c r="AW15" s="19">
        <f>SUMIFS('連結精算表(FX)'!$E:$E,'連結精算表(FX)'!$A:$A,AW$4,'連結精算表(FX)'!$C:$C,$B15)</f>
        <v>332941834</v>
      </c>
    </row>
    <row r="16" spans="1:49" s="9" customFormat="1">
      <c r="B16" s="9" t="s">
        <v>65</v>
      </c>
      <c r="C16" s="16" t="s">
        <v>66</v>
      </c>
      <c r="D16" s="19">
        <f>-SUMIFS('連結精算表(FX)'!$E:$E,'連結精算表(FX)'!$A:$A,D$4,'連結精算表(FX)'!$C:$C,$B16)</f>
        <v>-323418371</v>
      </c>
      <c r="E16" s="19">
        <f>-SUMIFS('連結精算表(FX)'!$E:$E,'連結精算表(FX)'!$A:$A,E$4,'連結精算表(FX)'!$C:$C,$B16)</f>
        <v>-22515376</v>
      </c>
      <c r="F16" s="19">
        <f>-SUMIFS('連結精算表(FX)'!$E:$E,'連結精算表(FX)'!$A:$A,F$4,'連結精算表(FX)'!$C:$C,$B16)</f>
        <v>-302808161</v>
      </c>
      <c r="G16" s="19">
        <f>-SUMIFS('連結精算表(FX)'!$E:$E,'連結精算表(FX)'!$A:$A,G$4,'連結精算表(FX)'!$C:$C,$B16)</f>
        <v>-368119891</v>
      </c>
      <c r="H16" s="12">
        <f t="shared" si="0"/>
        <v>-71670938</v>
      </c>
      <c r="I16" s="19">
        <f>-SUMIFS('連結精算表(FX)'!$E:$E,'連結精算表(FX)'!$A:$A,I$4,'連結精算表(FX)'!$C:$C,$B16)</f>
        <v>-374479099</v>
      </c>
      <c r="J16" s="19">
        <f>-SUMIFS('連結精算表(FX)'!$E:$E,'連結精算表(FX)'!$A:$A,J$4,'連結精算表(FX)'!$C:$C,$B16)</f>
        <v>-44570254</v>
      </c>
      <c r="K16" s="19">
        <f>-SUMIFS('連結精算表(FX)'!$E:$E,'連結精算表(FX)'!$A:$A,K$4,'連結精算表(FX)'!$C:$C,$B16)</f>
        <v>-159043460</v>
      </c>
      <c r="L16" s="19">
        <f>-SUMIFS('連結精算表(FX)'!$E:$E,'連結精算表(FX)'!$A:$A,L$4,'連結精算表(FX)'!$C:$C,$B16)</f>
        <v>-206187354</v>
      </c>
      <c r="M16" s="12">
        <f t="shared" si="1"/>
        <v>-197713119</v>
      </c>
      <c r="N16" s="19">
        <f>-SUMIFS('連結精算表(FX)'!$E:$E,'連結精算表(FX)'!$A:$A,N$4,'連結精算表(FX)'!$C:$C,$B16)</f>
        <v>-356756579</v>
      </c>
      <c r="O16" s="19">
        <f>-SUMIFS('連結精算表(FX)'!$E:$E,'連結精算表(FX)'!$A:$A,O$4,'連結精算表(FX)'!$C:$C,$B16)</f>
        <v>-54122757</v>
      </c>
      <c r="P16" s="19">
        <f>-SUMIFS('連結精算表(FX)'!$E:$E,'連結精算表(FX)'!$A:$A,P$4,'連結精算表(FX)'!$C:$C,$B16)</f>
        <v>-119582857</v>
      </c>
      <c r="Q16" s="19">
        <f>-SUMIFS('連結精算表(FX)'!$E:$E,'連結精算表(FX)'!$A:$A,Q$4,'連結精算表(FX)'!$C:$C,$B16)</f>
        <v>-182532680</v>
      </c>
      <c r="R16" s="12">
        <f t="shared" si="2"/>
        <v>-394617265</v>
      </c>
      <c r="S16" s="19">
        <f>-SUMIFS('連結精算表(FX)'!$E:$E,'連結精算表(FX)'!$A:$A,S$4,'連結精算表(FX)'!$C:$C,$B16)</f>
        <v>-514200122</v>
      </c>
      <c r="T16" s="19">
        <f>-SUMIFS('連結精算表(FX)'!$E:$E,'連結精算表(FX)'!$A:$A,T$4,'連結精算表(FX)'!$C:$C,$B16)</f>
        <v>-108268178</v>
      </c>
      <c r="U16" s="19">
        <f>-SUMIFS('連結精算表(FX)'!$E:$E,'連結精算表(FX)'!$A:$A,U$4,'連結精算表(FX)'!$C:$C,$B16)</f>
        <v>-189657585</v>
      </c>
      <c r="V16" s="19">
        <f>-SUMIFS('連結精算表(FX)'!$E:$E,'連結精算表(FX)'!$A:$A,V$4,'連結精算表(FX)'!$C:$C,$B16)</f>
        <v>-290358876</v>
      </c>
      <c r="W16" s="12">
        <f t="shared" si="3"/>
        <v>-272262097</v>
      </c>
      <c r="X16" s="19">
        <f>-SUMIFS('連結精算表(FX)'!$E:$E,'連結精算表(FX)'!$A:$A,X$4,'連結精算表(FX)'!$C:$C,$B16)</f>
        <v>-461919682</v>
      </c>
      <c r="Y16" s="19">
        <f>-SUMIFS('連結精算表(FX)'!$E:$E,'連結精算表(FX)'!$A:$A,Y$4,'連結精算表(FX)'!$C:$C,$B16)</f>
        <v>-67633795</v>
      </c>
      <c r="Z16" s="19">
        <f>-SUMIFS('連結精算表(FX)'!$E:$E,'連結精算表(FX)'!$A:$A,Z$4,'連結精算表(FX)'!$C:$C,$B16)</f>
        <v>-289818473</v>
      </c>
      <c r="AA16" s="19">
        <f>-SUMIFS('連結精算表(FX)'!$E:$E,'連結精算表(FX)'!$A:$A,AA$4,'連結精算表(FX)'!$C:$C,$B16)</f>
        <v>-775566433</v>
      </c>
      <c r="AB16" s="12">
        <f t="shared" si="4"/>
        <v>-1610337525</v>
      </c>
      <c r="AC16" s="19">
        <f>-SUMIFS('連結精算表(FX)'!$E:$E,'連結精算表(FX)'!$A:$A,AC$4,'連結精算表(FX)'!$C:$C,$B16)</f>
        <v>-1900155998</v>
      </c>
      <c r="AD16" s="19">
        <f>-SUMIFS('連結精算表(FX)'!$E:$E,'連結精算表(FX)'!$A:$A,AD$4,'連結精算表(FX)'!$C:$C,$B16)</f>
        <v>-595810383</v>
      </c>
      <c r="AE16" s="19">
        <f>-SUMIFS('連結精算表(FX)'!$E:$E,'連結精算表(FX)'!$A:$A,AE$4,'連結精算表(FX)'!$C:$C,$B16)</f>
        <v>-1014749809</v>
      </c>
      <c r="AF16" s="19">
        <f>-SUMIFS('連結精算表(FX)'!$E:$E,'連結精算表(FX)'!$A:$A,AF$4,'連結精算表(FX)'!$C:$C,$B16)</f>
        <v>-1195963124</v>
      </c>
      <c r="AG16" s="12">
        <f t="shared" si="5"/>
        <v>-691953832</v>
      </c>
      <c r="AH16" s="19">
        <f>-SUMIFS('連結精算表(FX)'!$E:$E,'連結精算表(FX)'!$A:$A,AH$4,'連結精算表(FX)'!$C:$C,$B16)</f>
        <v>-1706703641</v>
      </c>
      <c r="AI16" s="19">
        <f>-SUMIFS('連結精算表(FX)'!$E:$E,'連結精算表(FX)'!$A:$A,AI$4,'連結精算表(FX)'!$C:$C,$B16)</f>
        <v>-248917849</v>
      </c>
      <c r="AJ16" s="19">
        <f>-SUMIFS('連結精算表(FX)'!$E:$E,'連結精算表(FX)'!$A:$A,AJ$4,'連結精算表(FX)'!$C:$C,$B16)</f>
        <v>-744016474</v>
      </c>
      <c r="AK16" s="19">
        <f>-SUMIFS('連結精算表(FX)'!$E:$E,'連結精算表(FX)'!$A:$A,AK$4,'連結精算表(FX)'!$C:$C,$B16)</f>
        <v>-1121269379</v>
      </c>
      <c r="AL16" s="12">
        <f t="shared" si="6"/>
        <v>-1004617033</v>
      </c>
      <c r="AM16" s="19">
        <f>-SUMIFS('連結精算表(FX)'!$E:$E,'連結精算表(FX)'!$A:$A,AM$4,'連結精算表(FX)'!$C:$C,$B16)</f>
        <v>-1748633507</v>
      </c>
      <c r="AN16" s="19">
        <f>-SUMIFS('連結精算表(FX)'!$E:$E,'連結精算表(FX)'!$A:$A,AN$4,'連結精算表(FX)'!$C:$C,$B16)</f>
        <v>-278165858</v>
      </c>
      <c r="AO16" s="19">
        <f>-SUMIFS('連結精算表(FX)'!$E:$E,'連結精算表(FX)'!$A:$A,AO$4,'連結精算表(FX)'!$C:$C,$B16)</f>
        <v>-1583889657</v>
      </c>
      <c r="AP16" s="19">
        <f>-SUMIFS('連結精算表(FX)'!$E:$E,'連結精算表(FX)'!$A:$A,AP$4,'連結精算表(FX)'!$C:$C,$B16)</f>
        <v>-1923846469</v>
      </c>
      <c r="AQ16" s="12">
        <f t="shared" si="7"/>
        <v>-907300552</v>
      </c>
      <c r="AR16" s="19">
        <f>-SUMIFS('連結精算表(FX)'!$E:$E,'連結精算表(FX)'!$A:$A,AR$4,'連結精算表(FX)'!$C:$C,$B16)</f>
        <v>-2491190209</v>
      </c>
      <c r="AS16" s="19">
        <f>-SUMIFS('連結精算表(FX)'!$E:$E,'連結精算表(FX)'!$A:$A,AS$4,'連結精算表(FX)'!$C:$C,$B16)</f>
        <v>-669400155</v>
      </c>
      <c r="AT16" s="19">
        <f>-SUMIFS('連結精算表(FX)'!$E:$E,'連結精算表(FX)'!$A:$A,AT$4,'連結精算表(FX)'!$C:$C,$B16)</f>
        <v>-2187217445</v>
      </c>
      <c r="AU16" s="19">
        <f>-SUMIFS('連結精算表(FX)'!$E:$E,'連結精算表(FX)'!$A:$A,AU$4,'連結精算表(FX)'!$C:$C,$B16)</f>
        <v>-2418095567</v>
      </c>
      <c r="AV16" s="12">
        <f t="shared" si="8"/>
        <v>1871823414</v>
      </c>
      <c r="AW16" s="19">
        <f>-SUMIFS('連結精算表(FX)'!$E:$E,'連結精算表(FX)'!$A:$A,AW$4,'連結精算表(FX)'!$C:$C,$B16)</f>
        <v>-315394031</v>
      </c>
    </row>
    <row r="17" spans="1:49" s="9" customFormat="1">
      <c r="A17" s="9" t="s">
        <v>110</v>
      </c>
      <c r="B17" s="9" t="s">
        <v>68</v>
      </c>
      <c r="C17" s="16" t="s">
        <v>69</v>
      </c>
      <c r="D17" s="19">
        <f>SUMIFS('連結精算表(FX)'!$E:$E,'連結精算表(FX)'!$A:$A,D$4,'連結精算表(FX)'!$C:$C,$B17)</f>
        <v>2643483261</v>
      </c>
      <c r="E17" s="19">
        <f>SUMIFS('連結精算表(FX)'!$E:$E,'連結精算表(FX)'!$A:$A,E$4,'連結精算表(FX)'!$C:$C,$B17)</f>
        <v>1144197305</v>
      </c>
      <c r="F17" s="19">
        <f>SUMIFS('連結精算表(FX)'!$E:$E,'連結精算表(FX)'!$A:$A,F$4,'連結精算表(FX)'!$C:$C,$B17)</f>
        <v>1983233868</v>
      </c>
      <c r="G17" s="19">
        <f>SUMIFS('連結精算表(FX)'!$E:$E,'連結精算表(FX)'!$A:$A,G$4,'連結精算表(FX)'!$C:$C,$B17)</f>
        <v>3814128558</v>
      </c>
      <c r="H17" s="12">
        <f t="shared" si="0"/>
        <v>2191818790</v>
      </c>
      <c r="I17" s="19">
        <f>SUMIFS('連結精算表(FX)'!$E:$E,'連結精算表(FX)'!$A:$A,I$4,'連結精算表(FX)'!$C:$C,$B17)</f>
        <v>4175052658</v>
      </c>
      <c r="J17" s="19">
        <f>SUMIFS('連結精算表(FX)'!$E:$E,'連結精算表(FX)'!$A:$A,J$4,'連結精算表(FX)'!$C:$C,$B17)</f>
        <v>1565045433</v>
      </c>
      <c r="K17" s="19">
        <f>SUMIFS('連結精算表(FX)'!$E:$E,'連結精算表(FX)'!$A:$A,K$4,'連結精算表(FX)'!$C:$C,$B17)+3953671</f>
        <v>4460798795</v>
      </c>
      <c r="L17" s="19">
        <f>SUMIFS('連結精算表(FX)'!$E:$E,'連結精算表(FX)'!$A:$A,L$4,'連結精算表(FX)'!$C:$C,$B17)+7923738</f>
        <v>6921989869</v>
      </c>
      <c r="M17" s="12">
        <f t="shared" si="1"/>
        <v>4271924679</v>
      </c>
      <c r="N17" s="19">
        <f>SUMIFS('連結精算表(FX)'!$E:$E,'連結精算表(FX)'!$A:$A,N$4,'連結精算表(FX)'!$C:$C,$B17)</f>
        <v>8732723474</v>
      </c>
      <c r="O17" s="19">
        <f>SUMIFS('連結精算表(FX)'!$E:$E,'連結精算表(FX)'!$A:$A,O$4,'連結精算表(FX)'!$C:$C,$B17)</f>
        <v>1955204986</v>
      </c>
      <c r="P17" s="19">
        <f>SUMIFS('連結精算表(FX)'!$E:$E,'連結精算表(FX)'!$A:$A,P$4,'連結精算表(FX)'!$C:$C,$B17)</f>
        <v>4363280076</v>
      </c>
      <c r="Q17" s="19">
        <f>SUMIFS('連結精算表(FX)'!$E:$E,'連結精算表(FX)'!$A:$A,Q$4,'連結精算表(FX)'!$C:$C,$B17)</f>
        <v>7000765061</v>
      </c>
      <c r="R17" s="12">
        <f t="shared" si="2"/>
        <v>4256066141</v>
      </c>
      <c r="S17" s="19">
        <f>SUMIFS('連結精算表(FX)'!$E:$E,'連結精算表(FX)'!$A:$A,S$4,'連結精算表(FX)'!$C:$C,$B17)</f>
        <v>8619346217</v>
      </c>
      <c r="T17" s="19">
        <f>SUMIFS('連結精算表(FX)'!$E:$E,'連結精算表(FX)'!$A:$A,T$4,'連結精算表(FX)'!$C:$C,$B17)</f>
        <v>2115028342</v>
      </c>
      <c r="U17" s="19">
        <f>SUMIFS('連結精算表(FX)'!$E:$E,'連結精算表(FX)'!$A:$A,U$4,'連結精算表(FX)'!$C:$C,$B17)</f>
        <v>4421048076</v>
      </c>
      <c r="V17" s="19">
        <f>SUMIFS('連結精算表(FX)'!$E:$E,'連結精算表(FX)'!$A:$A,V$4,'連結精算表(FX)'!$C:$C,$B17)</f>
        <v>6126916592</v>
      </c>
      <c r="W17" s="12">
        <f t="shared" si="3"/>
        <v>3213999835</v>
      </c>
      <c r="X17" s="19">
        <f>SUMIFS('連結精算表(FX)'!$E:$E,'連結精算表(FX)'!$A:$A,X$4,'連結精算表(FX)'!$C:$C,$B17)</f>
        <v>7635047911</v>
      </c>
      <c r="Y17" s="19">
        <f>SUMIFS('連結精算表(FX)'!$E:$E,'連結精算表(FX)'!$A:$A,Y$4,'連結精算表(FX)'!$C:$C,$B17)</f>
        <v>2238440785</v>
      </c>
      <c r="Z17" s="19">
        <f>SUMIFS('連結精算表(FX)'!$E:$E,'連結精算表(FX)'!$A:$A,Z$4,'連結精算表(FX)'!$C:$C,$B17)</f>
        <v>4122174119</v>
      </c>
      <c r="AA17" s="19">
        <f>SUMIFS('連結精算表(FX)'!$E:$E,'連結精算表(FX)'!$A:$A,AA$4,'連結精算表(FX)'!$C:$C,$B17)</f>
        <v>5883273583</v>
      </c>
      <c r="AB17" s="12">
        <f t="shared" si="4"/>
        <v>-1820024388</v>
      </c>
      <c r="AC17" s="19">
        <f>SUMIFS('連結精算表(FX)'!$E:$E,'連結精算表(FX)'!$A:$A,AC$4,'連結精算表(FX)'!$C:$C,$B17)</f>
        <v>2302149731</v>
      </c>
      <c r="AD17" s="19">
        <f>SUMIFS('連結精算表(FX)'!$E:$E,'連結精算表(FX)'!$A:$A,AD$4,'連結精算表(FX)'!$C:$C,$B17)</f>
        <v>2051111086</v>
      </c>
      <c r="AE17" s="19">
        <f>SUMIFS('連結精算表(FX)'!$E:$E,'連結精算表(FX)'!$A:$A,AE$4,'連結精算表(FX)'!$C:$C,$B17)</f>
        <v>5084038547</v>
      </c>
      <c r="AF17" s="19">
        <f>SUMIFS('連結精算表(FX)'!$E:$E,'連結精算表(FX)'!$A:$A,AF$4,'連結精算表(FX)'!$C:$C,$B17)</f>
        <v>7342011749</v>
      </c>
      <c r="AG17" s="12">
        <f t="shared" si="5"/>
        <v>-717335925</v>
      </c>
      <c r="AH17" s="19">
        <f>SUMIFS('連結精算表(FX)'!$E:$E,'連結精算表(FX)'!$A:$A,AH$4,'連結精算表(FX)'!$C:$C,$B17)</f>
        <v>4366702622</v>
      </c>
      <c r="AI17" s="19">
        <f>SUMIFS('連結精算表(FX)'!$E:$E,'連結精算表(FX)'!$A:$A,AI$4,'連結精算表(FX)'!$C:$C,$B17)</f>
        <v>-3549859813</v>
      </c>
      <c r="AJ17" s="19">
        <f>SUMIFS('連結精算表(FX)'!$E:$E,'連結精算表(FX)'!$A:$A,AJ$4,'連結精算表(FX)'!$C:$C,$B17)</f>
        <v>-2706730121</v>
      </c>
      <c r="AK17" s="19">
        <f>SUMIFS('連結精算表(FX)'!$E:$E,'連結精算表(FX)'!$A:$A,AK$4,'連結精算表(FX)'!$C:$C,$B17)</f>
        <v>-1726501410</v>
      </c>
      <c r="AL17" s="12">
        <f t="shared" si="6"/>
        <v>-4629251244</v>
      </c>
      <c r="AM17" s="19">
        <f>SUMIFS('連結精算表(FX)'!$E:$E,'連結精算表(FX)'!$A:$A,AM$4,'連結精算表(FX)'!$C:$C,$B17)</f>
        <v>-7335981365</v>
      </c>
      <c r="AN17" s="19">
        <f>SUMIFS('連結精算表(FX)'!$E:$E,'連結精算表(FX)'!$A:$A,AN$4,'連結精算表(FX)'!$C:$C,$B17)</f>
        <v>4769102796</v>
      </c>
      <c r="AO17" s="19">
        <f>SUMIFS('連結精算表(FX)'!$E:$E,'連結精算表(FX)'!$A:$A,AO$4,'連結精算表(FX)'!$C:$C,$B17)</f>
        <v>8208283976</v>
      </c>
      <c r="AP17" s="19">
        <f>SUMIFS('連結精算表(FX)'!$E:$E,'連結精算表(FX)'!$A:$A,AP$4,'連結精算表(FX)'!$C:$C,$B17)</f>
        <v>14506350054</v>
      </c>
      <c r="AQ17" s="12">
        <f t="shared" si="7"/>
        <v>6034394883</v>
      </c>
      <c r="AR17" s="19">
        <f>SUMIFS('連結精算表(FX)'!$E:$E,'連結精算表(FX)'!$A:$A,AR$4,'連結精算表(FX)'!$C:$C,$B17)</f>
        <v>14242678859</v>
      </c>
      <c r="AS17" s="19">
        <f>SUMIFS('連結精算表(FX)'!$E:$E,'連結精算表(FX)'!$A:$A,AS$4,'連結精算表(FX)'!$C:$C,$B17)</f>
        <v>4690648171</v>
      </c>
      <c r="AT17" s="19">
        <f>SUMIFS('連結精算表(FX)'!$E:$E,'連結精算表(FX)'!$A:$A,AT$4,'連結精算表(FX)'!$C:$C,$B17)</f>
        <v>6479437584</v>
      </c>
      <c r="AU17" s="19">
        <f>SUMIFS('連結精算表(FX)'!$E:$E,'連結精算表(FX)'!$A:$A,AU$4,'連結精算表(FX)'!$C:$C,$B17)</f>
        <v>8068769501</v>
      </c>
      <c r="AV17" s="12">
        <f t="shared" si="8"/>
        <v>-6634234310</v>
      </c>
      <c r="AW17" s="19">
        <f>SUMIFS('連結精算表(FX)'!$E:$E,'連結精算表(FX)'!$A:$A,AW$4,'連結精算表(FX)'!$C:$C,$B17)</f>
        <v>-154796726</v>
      </c>
    </row>
    <row r="18" spans="1:49" s="9" customFormat="1">
      <c r="C18" s="24"/>
      <c r="D18" s="25">
        <f>D17/D5</f>
        <v>3.3753200798808503E-2</v>
      </c>
      <c r="E18" s="25">
        <f t="shared" ref="E18:AW18" si="13">E17/E5</f>
        <v>5.7155893379981663E-2</v>
      </c>
      <c r="F18" s="25">
        <f t="shared" si="13"/>
        <v>4.5861930570991902E-2</v>
      </c>
      <c r="G18" s="25">
        <f t="shared" si="13"/>
        <v>5.8061762845572407E-2</v>
      </c>
      <c r="H18" s="25">
        <f t="shared" si="13"/>
        <v>4.975674203422005E-2</v>
      </c>
      <c r="I18" s="25">
        <f t="shared" si="13"/>
        <v>4.7827341813246348E-2</v>
      </c>
      <c r="J18" s="25">
        <f t="shared" si="13"/>
        <v>6.8247356650924546E-2</v>
      </c>
      <c r="K18" s="25">
        <f t="shared" si="13"/>
        <v>9.3327708976876991E-2</v>
      </c>
      <c r="L18" s="25">
        <f t="shared" si="13"/>
        <v>9.6348500369968115E-2</v>
      </c>
      <c r="M18" s="25">
        <f t="shared" si="13"/>
        <v>8.9389582898375314E-2</v>
      </c>
      <c r="N18" s="25">
        <f t="shared" si="13"/>
        <v>9.1358794092989012E-2</v>
      </c>
      <c r="O18" s="25">
        <f t="shared" si="13"/>
        <v>8.0844063667931315E-2</v>
      </c>
      <c r="P18" s="25">
        <f t="shared" si="13"/>
        <v>8.6947350979604571E-2</v>
      </c>
      <c r="Q18" s="25">
        <f t="shared" si="13"/>
        <v>9.1620179899268919E-2</v>
      </c>
      <c r="R18" s="25">
        <f t="shared" si="13"/>
        <v>8.2488772255371143E-2</v>
      </c>
      <c r="S18" s="25">
        <f t="shared" si="13"/>
        <v>8.4687119071945927E-2</v>
      </c>
      <c r="T18" s="25">
        <f t="shared" si="13"/>
        <v>7.7871029808463124E-2</v>
      </c>
      <c r="U18" s="25">
        <f t="shared" si="13"/>
        <v>7.8893451198901246E-2</v>
      </c>
      <c r="V18" s="25">
        <f t="shared" si="13"/>
        <v>7.2412021586954423E-2</v>
      </c>
      <c r="W18" s="25">
        <f t="shared" si="13"/>
        <v>5.3154011811385689E-2</v>
      </c>
      <c r="X18" s="25">
        <f t="shared" si="13"/>
        <v>6.5534634261075822E-2</v>
      </c>
      <c r="Y18" s="25">
        <f t="shared" si="13"/>
        <v>6.3259769241449409E-2</v>
      </c>
      <c r="Z18" s="25">
        <f t="shared" si="13"/>
        <v>5.7267862192440136E-2</v>
      </c>
      <c r="AA18" s="25">
        <f t="shared" si="13"/>
        <v>5.4026942092629919E-2</v>
      </c>
      <c r="AB18" s="25">
        <f t="shared" si="13"/>
        <v>-2.4917861462691985E-2</v>
      </c>
      <c r="AC18" s="25">
        <f t="shared" si="13"/>
        <v>1.5874536747274626E-2</v>
      </c>
      <c r="AD18" s="25">
        <f t="shared" si="13"/>
        <v>5.2307781493014481E-2</v>
      </c>
      <c r="AE18" s="25">
        <f t="shared" si="13"/>
        <v>6.3536623182393198E-2</v>
      </c>
      <c r="AF18" s="25">
        <f t="shared" si="13"/>
        <v>6.1556811022016017E-2</v>
      </c>
      <c r="AG18" s="25">
        <f t="shared" si="13"/>
        <v>-9.3818124137203425E-3</v>
      </c>
      <c r="AH18" s="25">
        <f t="shared" si="13"/>
        <v>2.7906225804028392E-2</v>
      </c>
      <c r="AI18" s="25">
        <f t="shared" si="13"/>
        <v>-0.13006159499368955</v>
      </c>
      <c r="AJ18" s="25">
        <f t="shared" si="13"/>
        <v>-4.2643884319928126E-2</v>
      </c>
      <c r="AK18" s="25">
        <f t="shared" si="13"/>
        <v>-1.7124566184590736E-2</v>
      </c>
      <c r="AL18" s="25">
        <f t="shared" si="13"/>
        <v>-6.4937974632344408E-2</v>
      </c>
      <c r="AM18" s="25">
        <f t="shared" si="13"/>
        <v>-5.4437318022404486E-2</v>
      </c>
      <c r="AN18" s="25">
        <f t="shared" si="13"/>
        <v>0.12744676127841731</v>
      </c>
      <c r="AO18" s="25">
        <f t="shared" si="13"/>
        <v>0.10709888898459262</v>
      </c>
      <c r="AP18" s="25">
        <f t="shared" si="13"/>
        <v>0.12406889795204255</v>
      </c>
      <c r="AQ18" s="25">
        <f t="shared" si="13"/>
        <v>7.8662476793000702E-2</v>
      </c>
      <c r="AR18" s="25">
        <f t="shared" si="13"/>
        <v>9.287415640400587E-2</v>
      </c>
      <c r="AS18" s="25">
        <f t="shared" si="13"/>
        <v>0.10705318593784019</v>
      </c>
      <c r="AT18" s="25">
        <f t="shared" si="13"/>
        <v>7.0451959717947502E-2</v>
      </c>
      <c r="AU18" s="25">
        <f t="shared" si="13"/>
        <v>5.7279659304830137E-2</v>
      </c>
      <c r="AV18" s="25">
        <f t="shared" si="13"/>
        <v>7.6775894694292871E-2</v>
      </c>
      <c r="AW18" s="25">
        <f t="shared" si="13"/>
        <v>-2.784511795394938E-2</v>
      </c>
    </row>
    <row r="19" spans="1:49" s="9" customFormat="1">
      <c r="B19" s="9" t="s">
        <v>71</v>
      </c>
      <c r="C19" s="16" t="s">
        <v>72</v>
      </c>
      <c r="D19" s="19">
        <f>SUMIFS('連結精算表(FX)'!$E:$E,'連結精算表(FX)'!$A:$A,D$4,'連結精算表(FX)'!$C:$C,$B19)</f>
        <v>245571760</v>
      </c>
      <c r="E19" s="19">
        <f>SUMIFS('連結精算表(FX)'!$E:$E,'連結精算表(FX)'!$A:$A,E$4,'連結精算表(FX)'!$C:$C,$B19)</f>
        <v>42615364</v>
      </c>
      <c r="F19" s="19">
        <f>SUMIFS('連結精算表(FX)'!$E:$E,'連結精算表(FX)'!$A:$A,F$4,'連結精算表(FX)'!$C:$C,$B19)</f>
        <v>114549556</v>
      </c>
      <c r="G19" s="19">
        <f>SUMIFS('連結精算表(FX)'!$E:$E,'連結精算表(FX)'!$A:$A,G$4,'連結精算表(FX)'!$C:$C,$B19)</f>
        <v>245512461</v>
      </c>
      <c r="H19" s="12">
        <f t="shared" si="0"/>
        <v>91689526</v>
      </c>
      <c r="I19" s="19">
        <f>SUMIFS('連結精算表(FX)'!$E:$E,'連結精算表(FX)'!$A:$A,I$4,'連結精算表(FX)'!$C:$C,$B19)</f>
        <v>206239082</v>
      </c>
      <c r="J19" s="19">
        <f>SUMIFS('連結精算表(FX)'!$E:$E,'連結精算表(FX)'!$A:$A,J$4,'連結精算表(FX)'!$C:$C,$B19)</f>
        <v>45053676</v>
      </c>
      <c r="K19" s="19">
        <f>SUMIFS('連結精算表(FX)'!$E:$E,'連結精算表(FX)'!$A:$A,K$4,'連結精算表(FX)'!$C:$C,$B19)</f>
        <v>94208976</v>
      </c>
      <c r="L19" s="19">
        <f>SUMIFS('連結精算表(FX)'!$E:$E,'連結精算表(FX)'!$A:$A,L$4,'連結精算表(FX)'!$C:$C,$B19)</f>
        <v>134109513</v>
      </c>
      <c r="M19" s="12">
        <f t="shared" si="1"/>
        <v>60554303</v>
      </c>
      <c r="N19" s="19">
        <f>SUMIFS('連結精算表(FX)'!$E:$E,'連結精算表(FX)'!$A:$A,N$4,'連結精算表(FX)'!$C:$C,$B19)</f>
        <v>154763279</v>
      </c>
      <c r="O19" s="19">
        <f>SUMIFS('連結精算表(FX)'!$E:$E,'連結精算表(FX)'!$A:$A,O$4,'連結精算表(FX)'!$C:$C,$B19)</f>
        <v>45553162</v>
      </c>
      <c r="P19" s="19">
        <f>SUMIFS('連結精算表(FX)'!$E:$E,'連結精算表(FX)'!$A:$A,P$4,'連結精算表(FX)'!$C:$C,$B19)</f>
        <v>89725414</v>
      </c>
      <c r="Q19" s="19">
        <f>SUMIFS('連結精算表(FX)'!$E:$E,'連結精算表(FX)'!$A:$A,Q$4,'連結精算表(FX)'!$C:$C,$B19)</f>
        <v>158888535</v>
      </c>
      <c r="R19" s="12">
        <f t="shared" si="2"/>
        <v>87569311</v>
      </c>
      <c r="S19" s="19">
        <f>SUMIFS('連結精算表(FX)'!$E:$E,'連結精算表(FX)'!$A:$A,S$4,'連結精算表(FX)'!$C:$C,$B19)</f>
        <v>177294725</v>
      </c>
      <c r="T19" s="19">
        <f>SUMIFS('連結精算表(FX)'!$E:$E,'連結精算表(FX)'!$A:$A,T$4,'連結精算表(FX)'!$C:$C,$B19)</f>
        <v>71412396</v>
      </c>
      <c r="U19" s="19">
        <f>SUMIFS('連結精算表(FX)'!$E:$E,'連結精算表(FX)'!$A:$A,U$4,'連結精算表(FX)'!$C:$C,$B19)</f>
        <v>169915624</v>
      </c>
      <c r="V19" s="19">
        <f>SUMIFS('連結精算表(FX)'!$E:$E,'連結精算表(FX)'!$A:$A,V$4,'連結精算表(FX)'!$C:$C,$B19)</f>
        <v>214537303</v>
      </c>
      <c r="W19" s="12">
        <f t="shared" si="3"/>
        <v>12295433</v>
      </c>
      <c r="X19" s="19">
        <f>SUMIFS('連結精算表(FX)'!$E:$E,'連結精算表(FX)'!$A:$A,X$4,'連結精算表(FX)'!$C:$C,$B19)</f>
        <v>182211057</v>
      </c>
      <c r="Y19" s="19">
        <f>SUMIFS('連結精算表(FX)'!$E:$E,'連結精算表(FX)'!$A:$A,Y$4,'連結精算表(FX)'!$C:$C,$B19)</f>
        <v>199338015</v>
      </c>
      <c r="Z19" s="19">
        <f>SUMIFS('連結精算表(FX)'!$E:$E,'連結精算表(FX)'!$A:$A,Z$4,'連結精算表(FX)'!$C:$C,$B19)</f>
        <v>393497090</v>
      </c>
      <c r="AA19" s="19">
        <f>SUMIFS('連結精算表(FX)'!$E:$E,'連結精算表(FX)'!$A:$A,AA$4,'連結精算表(FX)'!$C:$C,$B19)</f>
        <v>280736671</v>
      </c>
      <c r="AB19" s="12">
        <f t="shared" si="4"/>
        <v>-37391661</v>
      </c>
      <c r="AC19" s="19">
        <f>SUMIFS('連結精算表(FX)'!$E:$E,'連結精算表(FX)'!$A:$A,AC$4,'連結精算表(FX)'!$C:$C,$B19)</f>
        <v>356105429</v>
      </c>
      <c r="AD19" s="19">
        <f>SUMIFS('連結精算表(FX)'!$E:$E,'連結精算表(FX)'!$A:$A,AD$4,'連結精算表(FX)'!$C:$C,$B19)</f>
        <v>54798568</v>
      </c>
      <c r="AE19" s="19">
        <f>SUMIFS('連結精算表(FX)'!$E:$E,'連結精算表(FX)'!$A:$A,AE$4,'連結精算表(FX)'!$C:$C,$B19)</f>
        <v>117993594</v>
      </c>
      <c r="AF19" s="19">
        <f>SUMIFS('連結精算表(FX)'!$E:$E,'連結精算表(FX)'!$A:$A,AF$4,'連結精算表(FX)'!$C:$C,$B19)</f>
        <v>149262291</v>
      </c>
      <c r="AG19" s="12">
        <f t="shared" si="5"/>
        <v>97013119</v>
      </c>
      <c r="AH19" s="19">
        <f>SUMIFS('連結精算表(FX)'!$E:$E,'連結精算表(FX)'!$A:$A,AH$4,'連結精算表(FX)'!$C:$C,$B19)</f>
        <v>215006713</v>
      </c>
      <c r="AI19" s="19">
        <f>SUMIFS('連結精算表(FX)'!$E:$E,'連結精算表(FX)'!$A:$A,AI$4,'連結精算表(FX)'!$C:$C,$B19)</f>
        <v>48018137</v>
      </c>
      <c r="AJ19" s="19">
        <f>SUMIFS('連結精算表(FX)'!$E:$E,'連結精算表(FX)'!$A:$A,AJ$4,'連結精算表(FX)'!$C:$C,$B19)</f>
        <v>55498453</v>
      </c>
      <c r="AK19" s="19">
        <f>SUMIFS('連結精算表(FX)'!$E:$E,'連結精算表(FX)'!$A:$A,AK$4,'連結精算表(FX)'!$C:$C,$B19)</f>
        <v>74281981</v>
      </c>
      <c r="AL19" s="12">
        <f t="shared" si="6"/>
        <v>107296922</v>
      </c>
      <c r="AM19" s="19">
        <f>SUMIFS('連結精算表(FX)'!$E:$E,'連結精算表(FX)'!$A:$A,AM$4,'連結精算表(FX)'!$C:$C,$B19)</f>
        <v>162795375</v>
      </c>
      <c r="AN19" s="19">
        <f>SUMIFS('連結精算表(FX)'!$E:$E,'連結精算表(FX)'!$A:$A,AN$4,'連結精算表(FX)'!$C:$C,$B19)</f>
        <v>30194387</v>
      </c>
      <c r="AO19" s="19">
        <f>SUMIFS('連結精算表(FX)'!$E:$E,'連結精算表(FX)'!$A:$A,AO$4,'連結精算表(FX)'!$C:$C,$B19)</f>
        <v>160765759</v>
      </c>
      <c r="AP19" s="19">
        <f>SUMIFS('連結精算表(FX)'!$E:$E,'連結精算表(FX)'!$A:$A,AP$4,'連結精算表(FX)'!$C:$C,$B19)</f>
        <v>421731307</v>
      </c>
      <c r="AQ19" s="12">
        <f t="shared" si="7"/>
        <v>860835147</v>
      </c>
      <c r="AR19" s="19">
        <f>SUMIFS('連結精算表(FX)'!$E:$E,'連結精算表(FX)'!$A:$A,AR$4,'連結精算表(FX)'!$C:$C,$B19)</f>
        <v>1021600906</v>
      </c>
      <c r="AS19" s="19">
        <f>SUMIFS('連結精算表(FX)'!$E:$E,'連結精算表(FX)'!$A:$A,AS$4,'連結精算表(FX)'!$C:$C,$B19)</f>
        <v>949669211</v>
      </c>
      <c r="AT19" s="19">
        <f>SUMIFS('連結精算表(FX)'!$E:$E,'連結精算表(FX)'!$A:$A,AT$4,'連結精算表(FX)'!$C:$C,$B19)</f>
        <v>1484395475</v>
      </c>
      <c r="AU19" s="19">
        <f>SUMIFS('連結精算表(FX)'!$E:$E,'連結精算表(FX)'!$A:$A,AU$4,'連結精算表(FX)'!$C:$C,$B19)</f>
        <v>934937512</v>
      </c>
      <c r="AV19" s="12">
        <f t="shared" si="8"/>
        <v>-1469003694</v>
      </c>
      <c r="AW19" s="19">
        <f>SUMIFS('連結精算表(FX)'!$E:$E,'連結精算表(FX)'!$A:$A,AW$4,'連結精算表(FX)'!$C:$C,$B19)</f>
        <v>15391781</v>
      </c>
    </row>
    <row r="20" spans="1:49" s="9" customFormat="1">
      <c r="B20" s="9" t="s">
        <v>74</v>
      </c>
      <c r="C20" s="16" t="s">
        <v>75</v>
      </c>
      <c r="D20" s="19">
        <f>-SUMIFS('連結精算表(FX)'!$E:$E,'連結精算表(FX)'!$A:$A,D$4,'連結精算表(FX)'!$C:$C,$B20)</f>
        <v>-391386360</v>
      </c>
      <c r="E20" s="19">
        <f>-SUMIFS('連結精算表(FX)'!$E:$E,'連結精算表(FX)'!$A:$A,E$4,'連結精算表(FX)'!$C:$C,$B20)</f>
        <v>-203514092</v>
      </c>
      <c r="F20" s="19">
        <f>-SUMIFS('連結精算表(FX)'!$E:$E,'連結精算表(FX)'!$A:$A,F$4,'連結精算表(FX)'!$C:$C,$B20)</f>
        <v>-199683273</v>
      </c>
      <c r="G20" s="19">
        <f>-SUMIFS('連結精算表(FX)'!$E:$E,'連結精算表(FX)'!$A:$A,G$4,'連結精算表(FX)'!$C:$C,$B20)</f>
        <v>-323854647</v>
      </c>
      <c r="H20" s="12">
        <f t="shared" si="0"/>
        <v>-437575079</v>
      </c>
      <c r="I20" s="19">
        <f>-SUMIFS('連結精算表(FX)'!$E:$E,'連結精算表(FX)'!$A:$A,I$4,'連結精算表(FX)'!$C:$C,$B20)</f>
        <v>-637258352</v>
      </c>
      <c r="J20" s="19">
        <f>-SUMIFS('連結精算表(FX)'!$E:$E,'連結精算表(FX)'!$A:$A,J$4,'連結精算表(FX)'!$C:$C,$B20)</f>
        <v>-94784733</v>
      </c>
      <c r="K20" s="19">
        <f>-SUMIFS('連結精算表(FX)'!$E:$E,'連結精算表(FX)'!$A:$A,K$4,'連結精算表(FX)'!$C:$C,$B20)</f>
        <v>-425564809</v>
      </c>
      <c r="L20" s="19">
        <f>-SUMIFS('連結精算表(FX)'!$E:$E,'連結精算表(FX)'!$A:$A,L$4,'連結精算表(FX)'!$C:$C,$B20)</f>
        <v>-531529484</v>
      </c>
      <c r="M20" s="12">
        <f t="shared" si="1"/>
        <v>-340035733</v>
      </c>
      <c r="N20" s="19">
        <f>-SUMIFS('連結精算表(FX)'!$E:$E,'連結精算表(FX)'!$A:$A,N$4,'連結精算表(FX)'!$C:$C,$B20)</f>
        <v>-765600542</v>
      </c>
      <c r="O20" s="19">
        <f>-SUMIFS('連結精算表(FX)'!$E:$E,'連結精算表(FX)'!$A:$A,O$4,'連結精算表(FX)'!$C:$C,$B20)</f>
        <v>-382582682</v>
      </c>
      <c r="P20" s="19">
        <f>-SUMIFS('連結精算表(FX)'!$E:$E,'連結精算表(FX)'!$A:$A,P$4,'連結精算表(FX)'!$C:$C,$B20)</f>
        <v>-536056652</v>
      </c>
      <c r="Q20" s="19">
        <f>-SUMIFS('連結精算表(FX)'!$E:$E,'連結精算表(FX)'!$A:$A,Q$4,'連結精算表(FX)'!$C:$C,$B20)</f>
        <v>-209755449</v>
      </c>
      <c r="R20" s="12">
        <f t="shared" si="2"/>
        <v>196714440</v>
      </c>
      <c r="S20" s="19">
        <f>-SUMIFS('連結精算表(FX)'!$E:$E,'連結精算表(FX)'!$A:$A,S$4,'連結精算表(FX)'!$C:$C,$B20)</f>
        <v>-339342212</v>
      </c>
      <c r="T20" s="19">
        <f>-SUMIFS('連結精算表(FX)'!$E:$E,'連結精算表(FX)'!$A:$A,T$4,'連結精算表(FX)'!$C:$C,$B20)</f>
        <v>-63420297</v>
      </c>
      <c r="U20" s="19">
        <f>-SUMIFS('連結精算表(FX)'!$E:$E,'連結精算表(FX)'!$A:$A,U$4,'連結精算表(FX)'!$C:$C,$B20)</f>
        <v>-133984611</v>
      </c>
      <c r="V20" s="19">
        <f>-SUMIFS('連結精算表(FX)'!$E:$E,'連結精算表(FX)'!$A:$A,V$4,'連結精算表(FX)'!$C:$C,$B20)</f>
        <v>-204615613</v>
      </c>
      <c r="W20" s="12">
        <f t="shared" si="3"/>
        <v>-324073100</v>
      </c>
      <c r="X20" s="19">
        <f>-SUMIFS('連結精算表(FX)'!$E:$E,'連結精算表(FX)'!$A:$A,X$4,'連結精算表(FX)'!$C:$C,$B20)</f>
        <v>-458057711</v>
      </c>
      <c r="Y20" s="19">
        <f>-SUMIFS('連結精算表(FX)'!$E:$E,'連結精算表(FX)'!$A:$A,Y$4,'連結精算表(FX)'!$C:$C,$B20)</f>
        <v>-76691632</v>
      </c>
      <c r="Z20" s="19">
        <f>-SUMIFS('連結精算表(FX)'!$E:$E,'連結精算表(FX)'!$A:$A,Z$4,'連結精算表(FX)'!$C:$C,$B20)</f>
        <v>-159689626</v>
      </c>
      <c r="AA20" s="19">
        <f>-SUMIFS('連結精算表(FX)'!$E:$E,'連結精算表(FX)'!$A:$A,AA$4,'連結精算表(FX)'!$C:$C,$B20)</f>
        <v>-283305969</v>
      </c>
      <c r="AB20" s="12">
        <f t="shared" si="4"/>
        <v>-255122193</v>
      </c>
      <c r="AC20" s="19">
        <f>-SUMIFS('連結精算表(FX)'!$E:$E,'連結精算表(FX)'!$A:$A,AC$4,'連結精算表(FX)'!$C:$C,$B20)</f>
        <v>-414811819</v>
      </c>
      <c r="AD20" s="19">
        <f>-SUMIFS('連結精算表(FX)'!$E:$E,'連結精算表(FX)'!$A:$A,AD$4,'連結精算表(FX)'!$C:$C,$B20)</f>
        <v>-469262729</v>
      </c>
      <c r="AE20" s="19">
        <f>-SUMIFS('連結精算表(FX)'!$E:$E,'連結精算表(FX)'!$A:$A,AE$4,'連結精算表(FX)'!$C:$C,$B20)</f>
        <v>-728008454</v>
      </c>
      <c r="AF20" s="19">
        <f>-SUMIFS('連結精算表(FX)'!$E:$E,'連結精算表(FX)'!$A:$A,AF$4,'連結精算表(FX)'!$C:$C,$B20)</f>
        <v>-874300360</v>
      </c>
      <c r="AG20" s="12">
        <f t="shared" si="5"/>
        <v>-539235122</v>
      </c>
      <c r="AH20" s="19">
        <f>-SUMIFS('連結精算表(FX)'!$E:$E,'連結精算表(FX)'!$A:$A,AH$4,'連結精算表(FX)'!$C:$C,$B20)</f>
        <v>-1267243576</v>
      </c>
      <c r="AI20" s="19">
        <f>-SUMIFS('連結精算表(FX)'!$E:$E,'連結精算表(FX)'!$A:$A,AI$4,'連結精算表(FX)'!$C:$C,$B20)</f>
        <v>-295500551</v>
      </c>
      <c r="AJ20" s="19">
        <f>-SUMIFS('連結精算表(FX)'!$E:$E,'連結精算表(FX)'!$A:$A,AJ$4,'連結精算表(FX)'!$C:$C,$B20)</f>
        <v>-617782486</v>
      </c>
      <c r="AK20" s="19">
        <f>-SUMIFS('連結精算表(FX)'!$E:$E,'連結精算表(FX)'!$A:$A,AK$4,'連結精算表(FX)'!$C:$C,$B20)</f>
        <v>-866549964</v>
      </c>
      <c r="AL20" s="12">
        <f t="shared" si="6"/>
        <v>-451252296</v>
      </c>
      <c r="AM20" s="19">
        <f>-SUMIFS('連結精算表(FX)'!$E:$E,'連結精算表(FX)'!$A:$A,AM$4,'連結精算表(FX)'!$C:$C,$B20)</f>
        <v>-1069034782</v>
      </c>
      <c r="AN20" s="19">
        <f>-SUMIFS('連結精算表(FX)'!$E:$E,'連結精算表(FX)'!$A:$A,AN$4,'連結精算表(FX)'!$C:$C,$B20)</f>
        <v>-258477579</v>
      </c>
      <c r="AO20" s="19">
        <f>-SUMIFS('連結精算表(FX)'!$E:$E,'連結精算表(FX)'!$A:$A,AO$4,'連結精算表(FX)'!$C:$C,$B20)</f>
        <v>-615443620</v>
      </c>
      <c r="AP20" s="19">
        <f>-SUMIFS('連結精算表(FX)'!$E:$E,'連結精算表(FX)'!$A:$A,AP$4,'連結精算表(FX)'!$C:$C,$B20)</f>
        <v>-856196314</v>
      </c>
      <c r="AQ20" s="12">
        <f t="shared" si="7"/>
        <v>-563010768</v>
      </c>
      <c r="AR20" s="19">
        <f>-SUMIFS('連結精算表(FX)'!$E:$E,'連結精算表(FX)'!$A:$A,AR$4,'連結精算表(FX)'!$C:$C,$B20)</f>
        <v>-1178454388</v>
      </c>
      <c r="AS20" s="19">
        <f>-SUMIFS('連結精算表(FX)'!$E:$E,'連結精算表(FX)'!$A:$A,AS$4,'連結精算表(FX)'!$C:$C,$B20)</f>
        <v>-266269218</v>
      </c>
      <c r="AT20" s="19">
        <f>-SUMIFS('連結精算表(FX)'!$E:$E,'連結精算表(FX)'!$A:$A,AT$4,'連結精算表(FX)'!$C:$C,$B20)</f>
        <v>-531606948</v>
      </c>
      <c r="AU20" s="19">
        <f>-SUMIFS('連結精算表(FX)'!$E:$E,'連結精算表(FX)'!$A:$A,AU$4,'連結精算表(FX)'!$C:$C,$B20)</f>
        <v>-798687291</v>
      </c>
      <c r="AV20" s="12">
        <f t="shared" si="8"/>
        <v>500357099</v>
      </c>
      <c r="AW20" s="19">
        <f>-SUMIFS('連結精算表(FX)'!$E:$E,'連結精算表(FX)'!$A:$A,AW$4,'連結精算表(FX)'!$C:$C,$B20)</f>
        <v>-31249849</v>
      </c>
    </row>
    <row r="21" spans="1:49" s="9" customFormat="1">
      <c r="B21" s="9" t="s">
        <v>77</v>
      </c>
      <c r="C21" s="16" t="s">
        <v>78</v>
      </c>
      <c r="D21" s="19">
        <f>SUMIFS('連結精算表(FX)'!$E:$E,'連結精算表(FX)'!$A:$A,D$4,'連結精算表(FX)'!$C:$C,$B21)</f>
        <v>-145814600</v>
      </c>
      <c r="E21" s="19">
        <f>SUMIFS('連結精算表(FX)'!$E:$E,'連結精算表(FX)'!$A:$A,E$4,'連結精算表(FX)'!$C:$C,$B21)</f>
        <v>-160898728</v>
      </c>
      <c r="F21" s="19">
        <f>SUMIFS('連結精算表(FX)'!$E:$E,'連結精算表(FX)'!$A:$A,F$4,'連結精算表(FX)'!$C:$C,$B21)</f>
        <v>-85133717</v>
      </c>
      <c r="G21" s="19">
        <f>SUMIFS('連結精算表(FX)'!$E:$E,'連結精算表(FX)'!$A:$A,G$4,'連結精算表(FX)'!$C:$C,$B21)</f>
        <v>-78342186</v>
      </c>
      <c r="H21" s="12">
        <f t="shared" si="0"/>
        <v>-345885553</v>
      </c>
      <c r="I21" s="19">
        <f>SUMIFS('連結精算表(FX)'!$E:$E,'連結精算表(FX)'!$A:$A,I$4,'連結精算表(FX)'!$C:$C,$B21)</f>
        <v>-431019270</v>
      </c>
      <c r="J21" s="19">
        <f>SUMIFS('連結精算表(FX)'!$E:$E,'連結精算表(FX)'!$A:$A,J$4,'連結精算表(FX)'!$C:$C,$B21)</f>
        <v>-49731057</v>
      </c>
      <c r="K21" s="19">
        <f>SUMIFS('連結精算表(FX)'!$E:$E,'連結精算表(FX)'!$A:$A,K$4,'連結精算表(FX)'!$C:$C,$B21)</f>
        <v>-331355833</v>
      </c>
      <c r="L21" s="19">
        <f>SUMIFS('連結精算表(FX)'!$E:$E,'連結精算表(FX)'!$A:$A,L$4,'連結精算表(FX)'!$C:$C,$B21)</f>
        <v>-397419971</v>
      </c>
      <c r="M21" s="12">
        <f t="shared" si="1"/>
        <v>-279481430</v>
      </c>
      <c r="N21" s="19">
        <f>SUMIFS('連結精算表(FX)'!$E:$E,'連結精算表(FX)'!$A:$A,N$4,'連結精算表(FX)'!$C:$C,$B21)</f>
        <v>-610837263</v>
      </c>
      <c r="O21" s="19">
        <f>SUMIFS('連結精算表(FX)'!$E:$E,'連結精算表(FX)'!$A:$A,O$4,'連結精算表(FX)'!$C:$C,$B21)</f>
        <v>-337029520</v>
      </c>
      <c r="P21" s="19">
        <f>SUMIFS('連結精算表(FX)'!$E:$E,'連結精算表(FX)'!$A:$A,P$4,'連結精算表(FX)'!$C:$C,$B21)</f>
        <v>-446331238</v>
      </c>
      <c r="Q21" s="19">
        <f>SUMIFS('連結精算表(FX)'!$E:$E,'連結精算表(FX)'!$A:$A,Q$4,'連結精算表(FX)'!$C:$C,$B21)</f>
        <v>-50866914</v>
      </c>
      <c r="R21" s="12">
        <f t="shared" si="2"/>
        <v>284283751</v>
      </c>
      <c r="S21" s="19">
        <f>SUMIFS('連結精算表(FX)'!$E:$E,'連結精算表(FX)'!$A:$A,S$4,'連結精算表(FX)'!$C:$C,$B21)</f>
        <v>-162047487</v>
      </c>
      <c r="T21" s="19">
        <f>SUMIFS('連結精算表(FX)'!$E:$E,'連結精算表(FX)'!$A:$A,T$4,'連結精算表(FX)'!$C:$C,$B21)</f>
        <v>7992099</v>
      </c>
      <c r="U21" s="19">
        <f>SUMIFS('連結精算表(FX)'!$E:$E,'連結精算表(FX)'!$A:$A,U$4,'連結精算表(FX)'!$C:$C,$B21)</f>
        <v>35931013</v>
      </c>
      <c r="V21" s="19">
        <f>SUMIFS('連結精算表(FX)'!$E:$E,'連結精算表(FX)'!$A:$A,V$4,'連結精算表(FX)'!$C:$C,$B21)</f>
        <v>9921690</v>
      </c>
      <c r="W21" s="12">
        <f t="shared" si="3"/>
        <v>-311777667</v>
      </c>
      <c r="X21" s="19">
        <f>SUMIFS('連結精算表(FX)'!$E:$E,'連結精算表(FX)'!$A:$A,X$4,'連結精算表(FX)'!$C:$C,$B21)</f>
        <v>-275846654</v>
      </c>
      <c r="Y21" s="19">
        <f>SUMIFS('連結精算表(FX)'!$E:$E,'連結精算表(FX)'!$A:$A,Y$4,'連結精算表(FX)'!$C:$C,$B21)</f>
        <v>122646383</v>
      </c>
      <c r="Z21" s="19">
        <f>SUMIFS('連結精算表(FX)'!$E:$E,'連結精算表(FX)'!$A:$A,Z$4,'連結精算表(FX)'!$C:$C,$B21)</f>
        <v>233807464</v>
      </c>
      <c r="AA21" s="19">
        <f>SUMIFS('連結精算表(FX)'!$E:$E,'連結精算表(FX)'!$A:$A,AA$4,'連結精算表(FX)'!$C:$C,$B21)</f>
        <v>-2569298</v>
      </c>
      <c r="AB21" s="12">
        <f t="shared" si="4"/>
        <v>-292513854</v>
      </c>
      <c r="AC21" s="19">
        <f>SUMIFS('連結精算表(FX)'!$E:$E,'連結精算表(FX)'!$A:$A,AC$4,'連結精算表(FX)'!$C:$C,$B21)</f>
        <v>-58706390</v>
      </c>
      <c r="AD21" s="19">
        <f>SUMIFS('連結精算表(FX)'!$E:$E,'連結精算表(FX)'!$A:$A,AD$4,'連結精算表(FX)'!$C:$C,$B21)</f>
        <v>-414464161</v>
      </c>
      <c r="AE21" s="19">
        <f>SUMIFS('連結精算表(FX)'!$E:$E,'連結精算表(FX)'!$A:$A,AE$4,'連結精算表(FX)'!$C:$C,$B21)</f>
        <v>-610014860</v>
      </c>
      <c r="AF21" s="19">
        <f>SUMIFS('連結精算表(FX)'!$E:$E,'連結精算表(FX)'!$A:$A,AF$4,'連結精算表(FX)'!$C:$C,$B21)</f>
        <v>-725038069</v>
      </c>
      <c r="AG21" s="12">
        <f t="shared" si="5"/>
        <v>-442222003</v>
      </c>
      <c r="AH21" s="19">
        <f>SUMIFS('連結精算表(FX)'!$E:$E,'連結精算表(FX)'!$A:$A,AH$4,'連結精算表(FX)'!$C:$C,$B21)</f>
        <v>-1052236863</v>
      </c>
      <c r="AI21" s="19">
        <f>SUMIFS('連結精算表(FX)'!$E:$E,'連結精算表(FX)'!$A:$A,AI$4,'連結精算表(FX)'!$C:$C,$B21)</f>
        <v>-247482414</v>
      </c>
      <c r="AJ21" s="19">
        <f>SUMIFS('連結精算表(FX)'!$E:$E,'連結精算表(FX)'!$A:$A,AJ$4,'連結精算表(FX)'!$C:$C,$B21)</f>
        <v>-562284033</v>
      </c>
      <c r="AK21" s="19">
        <f>SUMIFS('連結精算表(FX)'!$E:$E,'連結精算表(FX)'!$A:$A,AK$4,'連結精算表(FX)'!$C:$C,$B21)</f>
        <v>-792267983</v>
      </c>
      <c r="AL21" s="12">
        <f t="shared" si="6"/>
        <v>-343955374</v>
      </c>
      <c r="AM21" s="19">
        <f>SUMIFS('連結精算表(FX)'!$E:$E,'連結精算表(FX)'!$A:$A,AM$4,'連結精算表(FX)'!$C:$C,$B21)</f>
        <v>-906239407</v>
      </c>
      <c r="AN21" s="19">
        <f>SUMIFS('連結精算表(FX)'!$E:$E,'連結精算表(FX)'!$A:$A,AN$4,'連結精算表(FX)'!$C:$C,$B21)</f>
        <v>-228283192</v>
      </c>
      <c r="AO21" s="19">
        <f>SUMIFS('連結精算表(FX)'!$E:$E,'連結精算表(FX)'!$A:$A,AO$4,'連結精算表(FX)'!$C:$C,$B21)</f>
        <v>-454677861</v>
      </c>
      <c r="AP21" s="19">
        <f>SUMIFS('連結精算表(FX)'!$E:$E,'連結精算表(FX)'!$A:$A,AP$4,'連結精算表(FX)'!$C:$C,$B21)</f>
        <v>-434465007</v>
      </c>
      <c r="AQ21" s="12">
        <f t="shared" si="7"/>
        <v>297824379</v>
      </c>
      <c r="AR21" s="19">
        <f>SUMIFS('連結精算表(FX)'!$E:$E,'連結精算表(FX)'!$A:$A,AR$4,'連結精算表(FX)'!$C:$C,$B21)</f>
        <v>-156853482</v>
      </c>
      <c r="AS21" s="19">
        <f>SUMIFS('連結精算表(FX)'!$E:$E,'連結精算表(FX)'!$A:$A,AS$4,'連結精算表(FX)'!$C:$C,$B21)</f>
        <v>683399993</v>
      </c>
      <c r="AT21" s="19">
        <f>SUMIFS('連結精算表(FX)'!$E:$E,'連結精算表(FX)'!$A:$A,AT$4,'連結精算表(FX)'!$C:$C,$B21)</f>
        <v>952788527</v>
      </c>
      <c r="AU21" s="19">
        <f>SUMIFS('連結精算表(FX)'!$E:$E,'連結精算表(FX)'!$A:$A,AU$4,'連結精算表(FX)'!$C:$C,$B21)</f>
        <v>136250221</v>
      </c>
      <c r="AV21" s="12">
        <f t="shared" si="8"/>
        <v>-968646595</v>
      </c>
      <c r="AW21" s="19">
        <f>SUMIFS('連結精算表(FX)'!$E:$E,'連結精算表(FX)'!$A:$A,AW$4,'連結精算表(FX)'!$C:$C,$B21)</f>
        <v>-15858068</v>
      </c>
    </row>
    <row r="22" spans="1:49" s="9" customFormat="1">
      <c r="B22" s="9" t="s">
        <v>80</v>
      </c>
      <c r="C22" s="16" t="s">
        <v>81</v>
      </c>
      <c r="D22" s="19">
        <f>SUMIFS('連結精算表(FX)'!$E:$E,'連結精算表(FX)'!$A:$A,D$4,'連結精算表(FX)'!$C:$C,$B22)</f>
        <v>-123571446</v>
      </c>
      <c r="E22" s="19">
        <f>SUMIFS('連結精算表(FX)'!$E:$E,'連結精算表(FX)'!$A:$A,E$4,'連結精算表(FX)'!$C:$C,$B22)</f>
        <v>-54984621</v>
      </c>
      <c r="F22" s="19">
        <f>SUMIFS('連結精算表(FX)'!$E:$E,'連結精算表(FX)'!$A:$A,F$4,'連結精算表(FX)'!$C:$C,$B22)</f>
        <v>-82613512</v>
      </c>
      <c r="G22" s="19">
        <f>SUMIFS('連結精算表(FX)'!$E:$E,'連結精算表(FX)'!$A:$A,G$4,'連結精算表(FX)'!$C:$C,$B22)</f>
        <v>-98097931</v>
      </c>
      <c r="H22" s="12">
        <f t="shared" si="0"/>
        <v>-47303787</v>
      </c>
      <c r="I22" s="19">
        <f>SUMIFS('連結精算表(FX)'!$E:$E,'連結精算表(FX)'!$A:$A,I$4,'連結精算表(FX)'!$C:$C,$B22)</f>
        <v>-129917299</v>
      </c>
      <c r="J22" s="19">
        <f>SUMIFS('連結精算表(FX)'!$E:$E,'連結精算表(FX)'!$A:$A,J$4,'連結精算表(FX)'!$C:$C,$B22)</f>
        <v>11092016</v>
      </c>
      <c r="K22" s="19">
        <f>SUMIFS('連結精算表(FX)'!$E:$E,'連結精算表(FX)'!$A:$A,K$4,'連結精算表(FX)'!$C:$C,$B22)</f>
        <v>4748595</v>
      </c>
      <c r="L22" s="19">
        <f>SUMIFS('連結精算表(FX)'!$E:$E,'連結精算表(FX)'!$A:$A,L$4,'連結精算表(FX)'!$C:$C,$B22)</f>
        <v>31607922</v>
      </c>
      <c r="M22" s="12">
        <f t="shared" si="1"/>
        <v>-10050133</v>
      </c>
      <c r="N22" s="19">
        <f>SUMIFS('連結精算表(FX)'!$E:$E,'連結精算表(FX)'!$A:$A,N$4,'連結精算表(FX)'!$C:$C,$B22)</f>
        <v>-5301538</v>
      </c>
      <c r="O22" s="19">
        <f>SUMIFS('連結精算表(FX)'!$E:$E,'連結精算表(FX)'!$A:$A,O$4,'連結精算表(FX)'!$C:$C,$B22)</f>
        <v>8035109</v>
      </c>
      <c r="P22" s="19">
        <f>SUMIFS('連結精算表(FX)'!$E:$E,'連結精算表(FX)'!$A:$A,P$4,'連結精算表(FX)'!$C:$C,$B22)</f>
        <v>-6192000</v>
      </c>
      <c r="Q22" s="19">
        <f>SUMIFS('連結精算表(FX)'!$E:$E,'連結精算表(FX)'!$A:$A,Q$4,'連結精算表(FX)'!$C:$C,$B22)</f>
        <v>32780539</v>
      </c>
      <c r="R22" s="12">
        <f t="shared" si="2"/>
        <v>15065734</v>
      </c>
      <c r="S22" s="19">
        <f>SUMIFS('連結精算表(FX)'!$E:$E,'連結精算表(FX)'!$A:$A,S$4,'連結精算表(FX)'!$C:$C,$B22)</f>
        <v>8873734</v>
      </c>
      <c r="T22" s="19">
        <f>SUMIFS('連結精算表(FX)'!$E:$E,'連結精算表(FX)'!$A:$A,T$4,'連結精算表(FX)'!$C:$C,$B22)</f>
        <v>39889327</v>
      </c>
      <c r="U22" s="19">
        <f>SUMIFS('連結精算表(FX)'!$E:$E,'連結精算表(FX)'!$A:$A,U$4,'連結精算表(FX)'!$C:$C,$B22)</f>
        <v>-42127087</v>
      </c>
      <c r="V22" s="19">
        <f>SUMIFS('連結精算表(FX)'!$E:$E,'連結精算表(FX)'!$A:$A,V$4,'連結精算表(FX)'!$C:$C,$B22)</f>
        <v>-45923735</v>
      </c>
      <c r="W22" s="12">
        <f t="shared" si="3"/>
        <v>-141814384</v>
      </c>
      <c r="X22" s="19">
        <f>SUMIFS('連結精算表(FX)'!$E:$E,'連結精算表(FX)'!$A:$A,X$4,'連結精算表(FX)'!$C:$C,$B22)</f>
        <v>-183941471</v>
      </c>
      <c r="Y22" s="19">
        <f>SUMIFS('連結精算表(FX)'!$E:$E,'連結精算表(FX)'!$A:$A,Y$4,'連結精算表(FX)'!$C:$C,$B22)</f>
        <v>-110571282</v>
      </c>
      <c r="Z22" s="19">
        <f>SUMIFS('連結精算表(FX)'!$E:$E,'連結精算表(FX)'!$A:$A,Z$4,'連結精算表(FX)'!$C:$C,$B22)</f>
        <v>-228265073</v>
      </c>
      <c r="AA22" s="19">
        <f>SUMIFS('連結精算表(FX)'!$E:$E,'連結精算表(FX)'!$A:$A,AA$4,'連結精算表(FX)'!$C:$C,$B22)</f>
        <v>-336523858</v>
      </c>
      <c r="AB22" s="12">
        <f t="shared" si="4"/>
        <v>-678272391</v>
      </c>
      <c r="AC22" s="19">
        <f>SUMIFS('連結精算表(FX)'!$E:$E,'連結精算表(FX)'!$A:$A,AC$4,'連結精算表(FX)'!$C:$C,$B22)</f>
        <v>-906537464</v>
      </c>
      <c r="AD22" s="19">
        <f>SUMIFS('連結精算表(FX)'!$E:$E,'連結精算表(FX)'!$A:$A,AD$4,'連結精算表(FX)'!$C:$C,$B22)</f>
        <v>-267648703</v>
      </c>
      <c r="AE22" s="19">
        <f>SUMIFS('連結精算表(FX)'!$E:$E,'連結精算表(FX)'!$A:$A,AE$4,'連結精算表(FX)'!$C:$C,$B22)</f>
        <v>-373959449</v>
      </c>
      <c r="AF22" s="19">
        <f>SUMIFS('連結精算表(FX)'!$E:$E,'連結精算表(FX)'!$A:$A,AF$4,'連結精算表(FX)'!$C:$C,$B22)</f>
        <v>-413475558</v>
      </c>
      <c r="AG22" s="12">
        <f t="shared" si="5"/>
        <v>-103819431</v>
      </c>
      <c r="AH22" s="19">
        <f>SUMIFS('連結精算表(FX)'!$E:$E,'連結精算表(FX)'!$A:$A,AH$4,'連結精算表(FX)'!$C:$C,$B22)</f>
        <v>-477778880</v>
      </c>
      <c r="AI22" s="19">
        <f>SUMIFS('連結精算表(FX)'!$E:$E,'連結精算表(FX)'!$A:$A,AI$4,'連結精算表(FX)'!$C:$C,$B22)</f>
        <v>-124419924</v>
      </c>
      <c r="AJ22" s="19">
        <f>SUMIFS('連結精算表(FX)'!$E:$E,'連結精算表(FX)'!$A:$A,AJ$4,'連結精算表(FX)'!$C:$C,$B22)</f>
        <v>-235600300</v>
      </c>
      <c r="AK22" s="19">
        <f>SUMIFS('連結精算表(FX)'!$E:$E,'連結精算表(FX)'!$A:$A,AK$4,'連結精算表(FX)'!$C:$C,$B22)</f>
        <v>-762759734</v>
      </c>
      <c r="AL22" s="12">
        <f t="shared" si="6"/>
        <v>-641609372</v>
      </c>
      <c r="AM22" s="19">
        <f>SUMIFS('連結精算表(FX)'!$E:$E,'連結精算表(FX)'!$A:$A,AM$4,'連結精算表(FX)'!$C:$C,$B22)</f>
        <v>-877209672</v>
      </c>
      <c r="AN22" s="19">
        <f>SUMIFS('連結精算表(FX)'!$E:$E,'連結精算表(FX)'!$A:$A,AN$4,'連結精算表(FX)'!$C:$C,$B22)</f>
        <v>-49538003</v>
      </c>
      <c r="AO22" s="19">
        <f>SUMIFS('連結精算表(FX)'!$E:$E,'連結精算表(FX)'!$A:$A,AO$4,'連結精算表(FX)'!$C:$C,$B22)</f>
        <v>-36032163</v>
      </c>
      <c r="AP22" s="19">
        <f>SUMIFS('連結精算表(FX)'!$E:$E,'連結精算表(FX)'!$A:$A,AP$4,'連結精算表(FX)'!$C:$C,$B22)</f>
        <v>-123895098</v>
      </c>
      <c r="AQ22" s="12">
        <f t="shared" si="7"/>
        <v>-115027278</v>
      </c>
      <c r="AR22" s="19">
        <f>SUMIFS('連結精算表(FX)'!$E:$E,'連結精算表(FX)'!$A:$A,AR$4,'連結精算表(FX)'!$C:$C,$B22)</f>
        <v>-151059441</v>
      </c>
      <c r="AS22" s="19">
        <f>SUMIFS('連結精算表(FX)'!$E:$E,'連結精算表(FX)'!$A:$A,AS$4,'連結精算表(FX)'!$C:$C,$B22)</f>
        <v>-22409818</v>
      </c>
      <c r="AT22" s="19">
        <f>SUMIFS('連結精算表(FX)'!$E:$E,'連結精算表(FX)'!$A:$A,AT$4,'連結精算表(FX)'!$C:$C,$B22)</f>
        <v>31983952</v>
      </c>
      <c r="AU22" s="19">
        <f>SUMIFS('連結精算表(FX)'!$E:$E,'連結精算表(FX)'!$A:$A,AU$4,'連結精算表(FX)'!$C:$C,$B22)</f>
        <v>83846477</v>
      </c>
      <c r="AV22" s="12">
        <f t="shared" si="8"/>
        <v>45213625</v>
      </c>
      <c r="AW22" s="19">
        <f>SUMIFS('連結精算表(FX)'!$E:$E,'連結精算表(FX)'!$A:$A,AW$4,'連結精算表(FX)'!$C:$C,$B22)</f>
        <v>77197577</v>
      </c>
    </row>
    <row r="23" spans="1:49" s="9" customFormat="1">
      <c r="B23" s="9" t="s">
        <v>83</v>
      </c>
      <c r="C23" s="16" t="s">
        <v>84</v>
      </c>
      <c r="D23" s="19">
        <f>SUMIFS('連結精算表(FX)'!$E:$E,'連結精算表(FX)'!$A:$A,D$4,'連結精算表(FX)'!$C:$C,$B23)</f>
        <v>2374097215</v>
      </c>
      <c r="E23" s="19">
        <f>SUMIFS('連結精算表(FX)'!$E:$E,'連結精算表(FX)'!$A:$A,E$4,'連結精算表(FX)'!$C:$C,$B23)</f>
        <v>928313956</v>
      </c>
      <c r="F23" s="19">
        <f>SUMIFS('連結精算表(FX)'!$E:$E,'連結精算表(FX)'!$A:$A,F$4,'連結精算表(FX)'!$C:$C,$B23)</f>
        <v>1815486639</v>
      </c>
      <c r="G23" s="19">
        <f>SUMIFS('連結精算表(FX)'!$E:$E,'連結精算表(FX)'!$A:$A,G$4,'連結精算表(FX)'!$C:$C,$B23)</f>
        <v>3637688441</v>
      </c>
      <c r="H23" s="12">
        <f t="shared" si="0"/>
        <v>1798629450</v>
      </c>
      <c r="I23" s="19">
        <f>SUMIFS('連結精算表(FX)'!$E:$E,'連結精算表(FX)'!$A:$A,I$4,'連結精算表(FX)'!$C:$C,$B23)</f>
        <v>3614116089</v>
      </c>
      <c r="J23" s="19">
        <f>SUMIFS('連結精算表(FX)'!$E:$E,'連結精算表(FX)'!$A:$A,J$4,'連結精算表(FX)'!$C:$C,$B23)</f>
        <v>1526406392</v>
      </c>
      <c r="K23" s="19">
        <f>SUMIFS('連結精算表(FX)'!$E:$E,'連結精算表(FX)'!$A:$A,K$4,'連結精算表(FX)'!$C:$C,$B23)+3953671</f>
        <v>4134191557</v>
      </c>
      <c r="L23" s="19">
        <f>SUMIFS('連結精算表(FX)'!$E:$E,'連結精算表(FX)'!$A:$A,L$4,'連結精算表(FX)'!$C:$C,$B23)+7923738</f>
        <v>6556177820</v>
      </c>
      <c r="M23" s="12">
        <f t="shared" si="1"/>
        <v>3982393116</v>
      </c>
      <c r="N23" s="19">
        <f>SUMIFS('連結精算表(FX)'!$E:$E,'連結精算表(FX)'!$A:$A,N$4,'連結精算表(FX)'!$C:$C,$B23)</f>
        <v>8116584673</v>
      </c>
      <c r="O23" s="19">
        <f>SUMIFS('連結精算表(FX)'!$E:$E,'連結精算表(FX)'!$A:$A,O$4,'連結精算表(FX)'!$C:$C,$B23)</f>
        <v>1626210575</v>
      </c>
      <c r="P23" s="19">
        <f>SUMIFS('連結精算表(FX)'!$E:$E,'連結精算表(FX)'!$A:$A,P$4,'連結精算表(FX)'!$C:$C,$B23)</f>
        <v>3910756838</v>
      </c>
      <c r="Q23" s="19">
        <f>SUMIFS('連結精算表(FX)'!$E:$E,'連結精算表(FX)'!$A:$A,Q$4,'連結精算表(FX)'!$C:$C,$B23)</f>
        <v>6982678686</v>
      </c>
      <c r="R23" s="12">
        <f t="shared" si="2"/>
        <v>4555415626</v>
      </c>
      <c r="S23" s="19">
        <f>SUMIFS('連結精算表(FX)'!$E:$E,'連結精算表(FX)'!$A:$A,S$4,'連結精算表(FX)'!$C:$C,$B23)</f>
        <v>8466172464</v>
      </c>
      <c r="T23" s="19">
        <f>SUMIFS('連結精算表(FX)'!$E:$E,'連結精算表(FX)'!$A:$A,T$4,'連結精算表(FX)'!$C:$C,$B23)</f>
        <v>2162909768</v>
      </c>
      <c r="U23" s="19">
        <f>SUMIFS('連結精算表(FX)'!$E:$E,'連結精算表(FX)'!$A:$A,U$4,'連結精算表(FX)'!$C:$C,$B23)</f>
        <v>4414852002</v>
      </c>
      <c r="V23" s="19">
        <f>SUMIFS('連結精算表(FX)'!$E:$E,'連結精算表(FX)'!$A:$A,V$4,'連結精算表(FX)'!$C:$C,$B23)</f>
        <v>6090914547</v>
      </c>
      <c r="W23" s="12">
        <f t="shared" si="3"/>
        <v>2760407784</v>
      </c>
      <c r="X23" s="19">
        <f>SUMIFS('連結精算表(FX)'!$E:$E,'連結精算表(FX)'!$A:$A,X$4,'連結精算表(FX)'!$C:$C,$B23)</f>
        <v>7175259786</v>
      </c>
      <c r="Y23" s="19">
        <f>SUMIFS('連結精算表(FX)'!$E:$E,'連結精算表(FX)'!$A:$A,Y$4,'連結精算表(FX)'!$C:$C,$B23)</f>
        <v>2250515886</v>
      </c>
      <c r="Z23" s="19">
        <f>SUMIFS('連結精算表(FX)'!$E:$E,'連結精算表(FX)'!$A:$A,Z$4,'連結精算表(FX)'!$C:$C,$B23)</f>
        <v>4127716510</v>
      </c>
      <c r="AA23" s="19">
        <f>SUMIFS('連結精算表(FX)'!$E:$E,'連結精算表(FX)'!$A:$A,AA$4,'連結精算表(FX)'!$C:$C,$B23)</f>
        <v>5544180427</v>
      </c>
      <c r="AB23" s="12">
        <f t="shared" si="4"/>
        <v>-2790810633</v>
      </c>
      <c r="AC23" s="19">
        <f>SUMIFS('連結精算表(FX)'!$E:$E,'連結精算表(FX)'!$A:$A,AC$4,'連結精算表(FX)'!$C:$C,$B23)</f>
        <v>1336905877</v>
      </c>
      <c r="AD23" s="19">
        <f>SUMIFS('連結精算表(FX)'!$E:$E,'連結精算表(FX)'!$A:$A,AD$4,'連結精算表(FX)'!$C:$C,$B23)</f>
        <v>1368998222</v>
      </c>
      <c r="AE23" s="19">
        <f>SUMIFS('連結精算表(FX)'!$E:$E,'連結精算表(FX)'!$A:$A,AE$4,'連結精算表(FX)'!$C:$C,$B23)</f>
        <v>4100064238</v>
      </c>
      <c r="AF23" s="19">
        <f>SUMIFS('連結精算表(FX)'!$E:$E,'連結精算表(FX)'!$A:$A,AF$4,'連結精算表(FX)'!$C:$C,$B23)</f>
        <v>6203498122</v>
      </c>
      <c r="AG23" s="12">
        <f t="shared" si="5"/>
        <v>-1263377359</v>
      </c>
      <c r="AH23" s="19">
        <f>SUMIFS('連結精算表(FX)'!$E:$E,'連結精算表(FX)'!$A:$A,AH$4,'連結精算表(FX)'!$C:$C,$B23)</f>
        <v>2836686879</v>
      </c>
      <c r="AI23" s="19">
        <f>SUMIFS('連結精算表(FX)'!$E:$E,'連結精算表(FX)'!$A:$A,AI$4,'連結精算表(FX)'!$C:$C,$B23)</f>
        <v>-3921762151</v>
      </c>
      <c r="AJ23" s="19">
        <f>SUMIFS('連結精算表(FX)'!$E:$E,'連結精算表(FX)'!$A:$A,AJ$4,'連結精算表(FX)'!$C:$C,$B23)</f>
        <v>-3504614454</v>
      </c>
      <c r="AK23" s="19">
        <f>SUMIFS('連結精算表(FX)'!$E:$E,'連結精算表(FX)'!$A:$A,AK$4,'連結精算表(FX)'!$C:$C,$B23)</f>
        <v>-3281529127</v>
      </c>
      <c r="AL23" s="12">
        <f t="shared" si="6"/>
        <v>-5614815990</v>
      </c>
      <c r="AM23" s="19">
        <f>SUMIFS('連結精算表(FX)'!$E:$E,'連結精算表(FX)'!$A:$A,AM$4,'連結精算表(FX)'!$C:$C,$B23)</f>
        <v>-9119430444</v>
      </c>
      <c r="AN23" s="19">
        <f>SUMIFS('連結精算表(FX)'!$E:$E,'連結精算表(FX)'!$A:$A,AN$4,'連結精算表(FX)'!$C:$C,$B23)</f>
        <v>4491281601</v>
      </c>
      <c r="AO23" s="19">
        <f>SUMIFS('連結精算表(FX)'!$E:$E,'連結精算表(FX)'!$A:$A,AO$4,'連結精算表(FX)'!$C:$C,$B23)</f>
        <v>7717573952</v>
      </c>
      <c r="AP23" s="19">
        <f>SUMIFS('連結精算表(FX)'!$E:$E,'連結精算表(FX)'!$A:$A,AP$4,'連結精算表(FX)'!$C:$C,$B23)</f>
        <v>13947989949</v>
      </c>
      <c r="AQ23" s="12">
        <f t="shared" si="7"/>
        <v>6217191984</v>
      </c>
      <c r="AR23" s="19">
        <f>SUMIFS('連結精算表(FX)'!$E:$E,'連結精算表(FX)'!$A:$A,AR$4,'連結精算表(FX)'!$C:$C,$B23)</f>
        <v>13934765936</v>
      </c>
      <c r="AS23" s="19">
        <f>SUMIFS('連結精算表(FX)'!$E:$E,'連結精算表(FX)'!$A:$A,AS$4,'連結精算表(FX)'!$C:$C,$B23)</f>
        <v>5351638346</v>
      </c>
      <c r="AT23" s="19">
        <f>SUMIFS('連結精算表(FX)'!$E:$E,'連結精算表(FX)'!$A:$A,AT$4,'連結精算表(FX)'!$C:$C,$B23)</f>
        <v>7464210063</v>
      </c>
      <c r="AU23" s="19">
        <f>SUMIFS('連結精算表(FX)'!$E:$E,'連結精算表(FX)'!$A:$A,AU$4,'連結精算表(FX)'!$C:$C,$B23)</f>
        <v>8288866199</v>
      </c>
      <c r="AV23" s="12">
        <f t="shared" si="8"/>
        <v>-7557667280</v>
      </c>
      <c r="AW23" s="19">
        <f>SUMIFS('連結精算表(FX)'!$E:$E,'連結精算表(FX)'!$A:$A,AW$4,'連結精算表(FX)'!$C:$C,$B23)</f>
        <v>-93457217</v>
      </c>
    </row>
    <row r="24" spans="1:49" s="9" customFormat="1">
      <c r="B24" s="9" t="s">
        <v>86</v>
      </c>
      <c r="C24" s="16" t="s">
        <v>87</v>
      </c>
      <c r="D24" s="19">
        <f>-SUMIFS('連結精算表(FX)'!$E:$E,'連結精算表(FX)'!$A:$A,D$4,'連結精算表(FX)'!$C:$C,$B24)</f>
        <v>-1396494645</v>
      </c>
      <c r="E24" s="19">
        <f>-SUMIFS('連結精算表(FX)'!$E:$E,'連結精算表(FX)'!$A:$A,E$4,'連結精算表(FX)'!$C:$C,$B24)</f>
        <v>-544012247</v>
      </c>
      <c r="F24" s="19">
        <f>-SUMIFS('連結精算表(FX)'!$E:$E,'連結精算表(FX)'!$A:$A,F$4,'連結精算表(FX)'!$C:$C,$B24)</f>
        <v>-1265814165</v>
      </c>
      <c r="G24" s="19">
        <f>-SUMIFS('連結精算表(FX)'!$E:$E,'連結精算表(FX)'!$A:$A,G$4,'連結精算表(FX)'!$C:$C,$B24)</f>
        <v>-1940557101</v>
      </c>
      <c r="H24" s="12">
        <f t="shared" si="0"/>
        <v>-337468529</v>
      </c>
      <c r="I24" s="19">
        <f>-SUMIFS('連結精算表(FX)'!$E:$E,'連結精算表(FX)'!$A:$A,I$4,'連結精算表(FX)'!$C:$C,$B24)</f>
        <v>-1603282694</v>
      </c>
      <c r="J24" s="19">
        <f>-SUMIFS('連結精算表(FX)'!$E:$E,'連結精算表(FX)'!$A:$A,J$4,'連結精算表(FX)'!$C:$C,$B24)</f>
        <v>-601065722</v>
      </c>
      <c r="K24" s="19">
        <f>-SUMIFS('連結精算表(FX)'!$E:$E,'連結精算表(FX)'!$A:$A,K$4,'連結精算表(FX)'!$C:$C,$B24)-1004447</f>
        <v>-1493449028</v>
      </c>
      <c r="L24" s="19">
        <f>-SUMIFS('連結精算表(FX)'!$E:$E,'連結精算表(FX)'!$A:$A,L$4,'連結精算表(FX)'!$C:$C,$B24)-1975811</f>
        <v>-2353700902</v>
      </c>
      <c r="M24" s="12">
        <f t="shared" si="1"/>
        <v>-1381246665</v>
      </c>
      <c r="N24" s="19">
        <f>-SUMIFS('連結精算表(FX)'!$E:$E,'連結精算表(FX)'!$A:$A,N$4,'連結精算表(FX)'!$C:$C,$B24)</f>
        <v>-2874695693</v>
      </c>
      <c r="O24" s="19">
        <f>-SUMIFS('連結精算表(FX)'!$E:$E,'連結精算表(FX)'!$A:$A,O$4,'連結精算表(FX)'!$C:$C,$B24)</f>
        <v>-579210923</v>
      </c>
      <c r="P24" s="19">
        <f>-SUMIFS('連結精算表(FX)'!$E:$E,'連結精算表(FX)'!$A:$A,P$4,'連結精算表(FX)'!$C:$C,$B24)</f>
        <v>-1324062073</v>
      </c>
      <c r="Q24" s="19">
        <f>-SUMIFS('連結精算表(FX)'!$E:$E,'連結精算表(FX)'!$A:$A,Q$4,'連結精算表(FX)'!$C:$C,$B24)</f>
        <v>-2283936386</v>
      </c>
      <c r="R24" s="12">
        <f t="shared" si="2"/>
        <v>-1557038049</v>
      </c>
      <c r="S24" s="19">
        <f>-SUMIFS('連結精算表(FX)'!$E:$E,'連結精算表(FX)'!$A:$A,S$4,'連結精算表(FX)'!$C:$C,$B24)</f>
        <v>-2881100122</v>
      </c>
      <c r="T24" s="19">
        <f>-SUMIFS('連結精算表(FX)'!$E:$E,'連結精算表(FX)'!$A:$A,T$4,'連結精算表(FX)'!$C:$C,$B24)</f>
        <v>-533693759</v>
      </c>
      <c r="U24" s="19">
        <f>-SUMIFS('連結精算表(FX)'!$E:$E,'連結精算表(FX)'!$A:$A,U$4,'連結精算表(FX)'!$C:$C,$B24)</f>
        <v>-1399060351</v>
      </c>
      <c r="V24" s="19">
        <f>-SUMIFS('連結精算表(FX)'!$E:$E,'連結精算表(FX)'!$A:$A,V$4,'連結精算表(FX)'!$C:$C,$B24)</f>
        <v>-2100353119</v>
      </c>
      <c r="W24" s="12">
        <f t="shared" si="3"/>
        <v>-1113551058</v>
      </c>
      <c r="X24" s="19">
        <f>-SUMIFS('連結精算表(FX)'!$E:$E,'連結精算表(FX)'!$A:$A,X$4,'連結精算表(FX)'!$C:$C,$B24)</f>
        <v>-2512611409</v>
      </c>
      <c r="Y24" s="19">
        <f>-SUMIFS('連結精算表(FX)'!$E:$E,'連結精算表(FX)'!$A:$A,Y$4,'連結精算表(FX)'!$C:$C,$B24)</f>
        <v>-667539392</v>
      </c>
      <c r="Z24" s="19">
        <f>-SUMIFS('連結精算表(FX)'!$E:$E,'連結精算表(FX)'!$A:$A,Z$4,'連結精算表(FX)'!$C:$C,$B24)</f>
        <v>-1204685686</v>
      </c>
      <c r="AA24" s="19">
        <f>-SUMIFS('連結精算表(FX)'!$E:$E,'連結精算表(FX)'!$A:$A,AA$4,'連結精算表(FX)'!$C:$C,$B24)</f>
        <v>-1648785317</v>
      </c>
      <c r="AB24" s="12">
        <f t="shared" si="4"/>
        <v>88501467</v>
      </c>
      <c r="AC24" s="19">
        <f>-SUMIFS('連結精算表(FX)'!$E:$E,'連結精算表(FX)'!$A:$A,AC$4,'連結精算表(FX)'!$C:$C,$B24)</f>
        <v>-1116184219</v>
      </c>
      <c r="AD24" s="19">
        <f>-SUMIFS('連結精算表(FX)'!$E:$E,'連結精算表(FX)'!$A:$A,AD$4,'連結精算表(FX)'!$C:$C,$B24)</f>
        <v>-457490833</v>
      </c>
      <c r="AE24" s="19">
        <f>-SUMIFS('連結精算表(FX)'!$E:$E,'連結精算表(FX)'!$A:$A,AE$4,'連結精算表(FX)'!$C:$C,$B24)</f>
        <v>-1499037485</v>
      </c>
      <c r="AF24" s="19">
        <f>-SUMIFS('連結精算表(FX)'!$E:$E,'連結精算表(FX)'!$A:$A,AF$4,'連結精算表(FX)'!$C:$C,$B24)</f>
        <v>-2234760593</v>
      </c>
      <c r="AG24" s="12">
        <f t="shared" si="5"/>
        <v>603625458</v>
      </c>
      <c r="AH24" s="19">
        <f>-SUMIFS('連結精算表(FX)'!$E:$E,'連結精算表(FX)'!$A:$A,AH$4,'連結精算表(FX)'!$C:$C,$B24)</f>
        <v>-895412027</v>
      </c>
      <c r="AI24" s="19">
        <f>-SUMIFS('連結精算表(FX)'!$E:$E,'連結精算表(FX)'!$A:$A,AI$4,'連結精算表(FX)'!$C:$C,$B24)</f>
        <v>1319475573</v>
      </c>
      <c r="AJ24" s="19">
        <f>-SUMIFS('連結精算表(FX)'!$E:$E,'連結精算表(FX)'!$A:$A,AJ$4,'連結精算表(FX)'!$C:$C,$B24)</f>
        <v>1432091538</v>
      </c>
      <c r="AK24" s="19">
        <f>-SUMIFS('連結精算表(FX)'!$E:$E,'連結精算表(FX)'!$A:$A,AK$4,'連結精算表(FX)'!$C:$C,$B24)</f>
        <v>1108792641</v>
      </c>
      <c r="AL24" s="12">
        <f t="shared" si="6"/>
        <v>2268215705</v>
      </c>
      <c r="AM24" s="19">
        <f>-SUMIFS('連結精算表(FX)'!$E:$E,'連結精算表(FX)'!$A:$A,AM$4,'連結精算表(FX)'!$C:$C,$B24)</f>
        <v>3700307243</v>
      </c>
      <c r="AN24" s="19">
        <f>-SUMIFS('連結精算表(FX)'!$E:$E,'連結精算表(FX)'!$A:$A,AN$4,'連結精算表(FX)'!$C:$C,$B24)</f>
        <v>-1530574099</v>
      </c>
      <c r="AO24" s="19">
        <f>-SUMIFS('連結精算表(FX)'!$E:$E,'連結精算表(FX)'!$A:$A,AO$4,'連結精算表(FX)'!$C:$C,$B24)</f>
        <v>-2339587798</v>
      </c>
      <c r="AP24" s="19">
        <f>-SUMIFS('連結精算表(FX)'!$E:$E,'連結精算表(FX)'!$A:$A,AP$4,'連結精算表(FX)'!$C:$C,$B24)</f>
        <v>-4658268720</v>
      </c>
      <c r="AQ24" s="12">
        <f t="shared" si="7"/>
        <v>-2353930753</v>
      </c>
      <c r="AR24" s="19">
        <f>-SUMIFS('連結精算表(FX)'!$E:$E,'連結精算表(FX)'!$A:$A,AR$4,'連結精算表(FX)'!$C:$C,$B24)</f>
        <v>-4693518551</v>
      </c>
      <c r="AS24" s="19">
        <f>-SUMIFS('連結精算表(FX)'!$E:$E,'連結精算表(FX)'!$A:$A,AS$4,'連結精算表(FX)'!$C:$C,$B24)</f>
        <v>-1563607899</v>
      </c>
      <c r="AT24" s="19">
        <f>-SUMIFS('連結精算表(FX)'!$E:$E,'連結精算表(FX)'!$A:$A,AT$4,'連結精算表(FX)'!$C:$C,$B24)</f>
        <v>-2659721055</v>
      </c>
      <c r="AU24" s="19">
        <f>-SUMIFS('連結精算表(FX)'!$E:$E,'連結精算表(FX)'!$A:$A,AU$4,'連結精算表(FX)'!$C:$C,$B24)</f>
        <v>-3154751676</v>
      </c>
      <c r="AV24" s="12">
        <f t="shared" si="8"/>
        <v>2695175944</v>
      </c>
      <c r="AW24" s="19">
        <f>-SUMIFS('連結精算表(FX)'!$E:$E,'連結精算表(FX)'!$A:$A,AW$4,'連結精算表(FX)'!$C:$C,$B24)</f>
        <v>35454889</v>
      </c>
    </row>
    <row r="25" spans="1:49" s="9" customFormat="1">
      <c r="B25" s="9" t="s">
        <v>89</v>
      </c>
      <c r="C25" s="16" t="s">
        <v>90</v>
      </c>
      <c r="D25" s="19">
        <f>SUMIFS('連結精算表(FX)'!$E:$E,'連結精算表(FX)'!$A:$A,D$4,'連結精算表(FX)'!$C:$C,$B25)</f>
        <v>977602570</v>
      </c>
      <c r="E25" s="19">
        <f>SUMIFS('連結精算表(FX)'!$E:$E,'連結精算表(FX)'!$A:$A,E$4,'連結精算表(FX)'!$C:$C,$B25)</f>
        <v>384301709</v>
      </c>
      <c r="F25" s="19">
        <f>SUMIFS('連結精算表(FX)'!$E:$E,'連結精算表(FX)'!$A:$A,F$4,'連結精算表(FX)'!$C:$C,$B25)</f>
        <v>549672474</v>
      </c>
      <c r="G25" s="19">
        <f>SUMIFS('連結精算表(FX)'!$E:$E,'連結精算表(FX)'!$A:$A,G$4,'連結精算表(FX)'!$C:$C,$B25)</f>
        <v>1697131340</v>
      </c>
      <c r="H25" s="12">
        <f t="shared" si="0"/>
        <v>1461160921</v>
      </c>
      <c r="I25" s="19">
        <f>SUMIFS('連結精算表(FX)'!$E:$E,'連結精算表(FX)'!$A:$A,I$4,'連結精算表(FX)'!$C:$C,$B25)</f>
        <v>2010833395</v>
      </c>
      <c r="J25" s="19">
        <f>SUMIFS('連結精算表(FX)'!$E:$E,'連結精算表(FX)'!$A:$A,J$4,'連結精算表(FX)'!$C:$C,$B25)</f>
        <v>925340670</v>
      </c>
      <c r="K25" s="19">
        <f>SUMIFS('連結精算表(FX)'!$E:$E,'連結精算表(FX)'!$A:$A,K$4,'連結精算表(FX)'!$C:$C,$B25)+2949224</f>
        <v>2640742529</v>
      </c>
      <c r="L25" s="19">
        <f>SUMIFS('連結精算表(FX)'!$E:$E,'連結精算表(FX)'!$A:$A,L$4,'連結精算表(FX)'!$C:$C,$B25)+5947927</f>
        <v>4202476918</v>
      </c>
      <c r="M25" s="12">
        <f t="shared" si="1"/>
        <v>2601146451</v>
      </c>
      <c r="N25" s="19">
        <f>SUMIFS('連結精算表(FX)'!$E:$E,'連結精算表(FX)'!$A:$A,N$4,'連結精算表(FX)'!$C:$C,$B25)</f>
        <v>5241888980</v>
      </c>
      <c r="O25" s="19">
        <f>SUMIFS('連結精算表(FX)'!$E:$E,'連結精算表(FX)'!$A:$A,O$4,'連結精算表(FX)'!$C:$C,$B25)</f>
        <v>1046999652</v>
      </c>
      <c r="P25" s="19">
        <f>SUMIFS('連結精算表(FX)'!$E:$E,'連結精算表(FX)'!$A:$A,P$4,'連結精算表(FX)'!$C:$C,$B25)</f>
        <v>2586694765</v>
      </c>
      <c r="Q25" s="19">
        <f>SUMIFS('連結精算表(FX)'!$E:$E,'連結精算表(FX)'!$A:$A,Q$4,'連結精算表(FX)'!$C:$C,$B25)</f>
        <v>4698742300</v>
      </c>
      <c r="R25" s="12">
        <f t="shared" si="2"/>
        <v>2998377577</v>
      </c>
      <c r="S25" s="19">
        <f>SUMIFS('連結精算表(FX)'!$E:$E,'連結精算表(FX)'!$A:$A,S$4,'連結精算表(FX)'!$C:$C,$B25)</f>
        <v>5585072342</v>
      </c>
      <c r="T25" s="19">
        <f>SUMIFS('連結精算表(FX)'!$E:$E,'連結精算表(FX)'!$A:$A,T$4,'連結精算表(FX)'!$C:$C,$B25)</f>
        <v>1629216009</v>
      </c>
      <c r="U25" s="19">
        <f>SUMIFS('連結精算表(FX)'!$E:$E,'連結精算表(FX)'!$A:$A,U$4,'連結精算表(FX)'!$C:$C,$B25)</f>
        <v>3015791651</v>
      </c>
      <c r="V25" s="19">
        <f>SUMIFS('連結精算表(FX)'!$E:$E,'連結精算表(FX)'!$A:$A,V$4,'連結精算表(FX)'!$C:$C,$B25)</f>
        <v>3990561428</v>
      </c>
      <c r="W25" s="12">
        <f t="shared" si="3"/>
        <v>1646856726</v>
      </c>
      <c r="X25" s="19">
        <f>SUMIFS('連結精算表(FX)'!$E:$E,'連結精算表(FX)'!$A:$A,X$4,'連結精算表(FX)'!$C:$C,$B25)</f>
        <v>4662648377</v>
      </c>
      <c r="Y25" s="19">
        <f>SUMIFS('連結精算表(FX)'!$E:$E,'連結精算表(FX)'!$A:$A,Y$4,'連結精算表(FX)'!$C:$C,$B25)</f>
        <v>1582976494</v>
      </c>
      <c r="Z25" s="19">
        <f>SUMIFS('連結精算表(FX)'!$E:$E,'連結精算表(FX)'!$A:$A,Z$4,'連結精算表(FX)'!$C:$C,$B25)</f>
        <v>2923030824</v>
      </c>
      <c r="AA25" s="19">
        <f>SUMIFS('連結精算表(FX)'!$E:$E,'連結精算表(FX)'!$A:$A,AA$4,'連結精算表(FX)'!$C:$C,$B25)</f>
        <v>3895395110</v>
      </c>
      <c r="AB25" s="12">
        <f t="shared" si="4"/>
        <v>-2702309166</v>
      </c>
      <c r="AC25" s="19">
        <f>SUMIFS('連結精算表(FX)'!$E:$E,'連結精算表(FX)'!$A:$A,AC$4,'連結精算表(FX)'!$C:$C,$B25)</f>
        <v>220721658</v>
      </c>
      <c r="AD25" s="19">
        <f>SUMIFS('連結精算表(FX)'!$E:$E,'連結精算表(FX)'!$A:$A,AD$4,'連結精算表(FX)'!$C:$C,$B25)</f>
        <v>911507389</v>
      </c>
      <c r="AE25" s="19">
        <f>SUMIFS('連結精算表(FX)'!$E:$E,'連結精算表(FX)'!$A:$A,AE$4,'連結精算表(FX)'!$C:$C,$B25)</f>
        <v>2601026753</v>
      </c>
      <c r="AF25" s="19">
        <f>SUMIFS('連結精算表(FX)'!$E:$E,'連結精算表(FX)'!$A:$A,AF$4,'連結精算表(FX)'!$C:$C,$B25)</f>
        <v>3968737529</v>
      </c>
      <c r="AG25" s="12">
        <f t="shared" si="5"/>
        <v>-659751901</v>
      </c>
      <c r="AH25" s="19">
        <f>SUMIFS('連結精算表(FX)'!$E:$E,'連結精算表(FX)'!$A:$A,AH$4,'連結精算表(FX)'!$C:$C,$B25)</f>
        <v>1941274852</v>
      </c>
      <c r="AI25" s="19">
        <f>SUMIFS('連結精算表(FX)'!$E:$E,'連結精算表(FX)'!$A:$A,AI$4,'連結精算表(FX)'!$C:$C,$B25)</f>
        <v>-2602286578</v>
      </c>
      <c r="AJ25" s="19">
        <f>SUMIFS('連結精算表(FX)'!$E:$E,'連結精算表(FX)'!$A:$A,AJ$4,'連結精算表(FX)'!$C:$C,$B25)</f>
        <v>-2072522916</v>
      </c>
      <c r="AK25" s="19">
        <f>SUMIFS('連結精算表(FX)'!$E:$E,'連結精算表(FX)'!$A:$A,AK$4,'連結精算表(FX)'!$C:$C,$B25)</f>
        <v>-2172736486</v>
      </c>
      <c r="AL25" s="12">
        <f t="shared" si="6"/>
        <v>-3346600285</v>
      </c>
      <c r="AM25" s="19">
        <f>SUMIFS('連結精算表(FX)'!$E:$E,'連結精算表(FX)'!$A:$A,AM$4,'連結精算表(FX)'!$C:$C,$B25)</f>
        <v>-5419123201</v>
      </c>
      <c r="AN25" s="19">
        <f>SUMIFS('連結精算表(FX)'!$E:$E,'連結精算表(FX)'!$A:$A,AN$4,'連結精算表(FX)'!$C:$C,$B25)</f>
        <v>2960707502</v>
      </c>
      <c r="AO25" s="19">
        <f>SUMIFS('連結精算表(FX)'!$E:$E,'連結精算表(FX)'!$A:$A,AO$4,'連結精算表(FX)'!$C:$C,$B25)</f>
        <v>5377986154</v>
      </c>
      <c r="AP25" s="19">
        <f>SUMIFS('連結精算表(FX)'!$E:$E,'連結精算表(FX)'!$A:$A,AP$4,'連結精算表(FX)'!$C:$C,$B25)</f>
        <v>9289721229</v>
      </c>
      <c r="AQ25" s="12">
        <f t="shared" si="7"/>
        <v>3863261231</v>
      </c>
      <c r="AR25" s="19">
        <f>SUMIFS('連結精算表(FX)'!$E:$E,'連結精算表(FX)'!$A:$A,AR$4,'連結精算表(FX)'!$C:$C,$B25)</f>
        <v>9241247385</v>
      </c>
      <c r="AS25" s="19">
        <f>SUMIFS('連結精算表(FX)'!$E:$E,'連結精算表(FX)'!$A:$A,AS$4,'連結精算表(FX)'!$C:$C,$B25)</f>
        <v>3788030447</v>
      </c>
      <c r="AT25" s="19">
        <f>SUMIFS('連結精算表(FX)'!$E:$E,'連結精算表(FX)'!$A:$A,AT$4,'連結精算表(FX)'!$C:$C,$B25)</f>
        <v>4804489008</v>
      </c>
      <c r="AU25" s="19">
        <f>SUMIFS('連結精算表(FX)'!$E:$E,'連結精算表(FX)'!$A:$A,AU$4,'連結精算表(FX)'!$C:$C,$B25)</f>
        <v>5134114523</v>
      </c>
      <c r="AV25" s="12">
        <f t="shared" si="8"/>
        <v>-4862491336</v>
      </c>
      <c r="AW25" s="19">
        <f>SUMIFS('連結精算表(FX)'!$E:$E,'連結精算表(FX)'!$A:$A,AW$4,'連結精算表(FX)'!$C:$C,$B25)</f>
        <v>-58002328</v>
      </c>
    </row>
    <row r="26" spans="1:49">
      <c r="A26" t="s">
        <v>110</v>
      </c>
      <c r="C26" s="11" t="s">
        <v>92</v>
      </c>
      <c r="D26" s="12">
        <f>D25-D28</f>
        <v>974733561</v>
      </c>
      <c r="E26" s="12">
        <f>E25-E28</f>
        <v>380486983</v>
      </c>
      <c r="F26" s="12">
        <f>F25-F28</f>
        <v>540411970</v>
      </c>
      <c r="G26" s="12">
        <f>G25-G28</f>
        <v>1678599915</v>
      </c>
      <c r="H26" s="12">
        <f t="shared" si="0"/>
        <v>1441263479</v>
      </c>
      <c r="I26" s="12">
        <f>I25-I28</f>
        <v>1981675449</v>
      </c>
      <c r="J26" s="12">
        <f>J25-J28</f>
        <v>916504171</v>
      </c>
      <c r="K26" s="19">
        <f>K25-K28</f>
        <v>2619896720</v>
      </c>
      <c r="L26" s="12">
        <f>L25-L28</f>
        <v>4176577232</v>
      </c>
      <c r="M26" s="12">
        <f t="shared" si="1"/>
        <v>2591685618</v>
      </c>
      <c r="N26" s="12">
        <f>N25-N28</f>
        <v>5211582338</v>
      </c>
      <c r="O26" s="12">
        <f>O25-O28</f>
        <v>1059572370</v>
      </c>
      <c r="P26" s="12">
        <f>P25-P28</f>
        <v>2607734156</v>
      </c>
      <c r="Q26" s="12">
        <f>Q25-Q28</f>
        <v>4715160874</v>
      </c>
      <c r="R26" s="12">
        <f t="shared" si="2"/>
        <v>3023301957</v>
      </c>
      <c r="S26" s="12">
        <f>S25-S28</f>
        <v>5631036113</v>
      </c>
      <c r="T26" s="12">
        <f>T25-T28</f>
        <v>1618911829</v>
      </c>
      <c r="U26" s="12">
        <f>U25-U28</f>
        <v>3006346803</v>
      </c>
      <c r="V26" s="12">
        <f>V25-V28</f>
        <v>3976600697</v>
      </c>
      <c r="W26" s="12">
        <f t="shared" si="3"/>
        <v>1658352525</v>
      </c>
      <c r="X26" s="12">
        <f>X25-X28</f>
        <v>4664699328</v>
      </c>
      <c r="Y26" s="12">
        <f>Y25-Y28</f>
        <v>1579239142</v>
      </c>
      <c r="Z26" s="12">
        <f>Z25-Z28</f>
        <v>2948225010</v>
      </c>
      <c r="AA26" s="12">
        <f>AA25-AA28</f>
        <v>3906215919</v>
      </c>
      <c r="AB26" s="12">
        <f t="shared" si="4"/>
        <v>-2681457029</v>
      </c>
      <c r="AC26" s="12">
        <f>AC25-AC28</f>
        <v>266767981</v>
      </c>
      <c r="AD26" s="12">
        <f>AD25-AD28</f>
        <v>909395213</v>
      </c>
      <c r="AE26" s="12">
        <f>AE25-AE28</f>
        <v>2569249341</v>
      </c>
      <c r="AF26" s="12">
        <f>AF25-AF28</f>
        <v>3880479616</v>
      </c>
      <c r="AG26" s="12">
        <f t="shared" si="5"/>
        <v>-613247709</v>
      </c>
      <c r="AH26" s="12">
        <f>AH25-AH28</f>
        <v>1956001632</v>
      </c>
      <c r="AI26" s="12">
        <f>AI25-AI28</f>
        <v>-2613855048</v>
      </c>
      <c r="AJ26" s="12">
        <f>AJ25-AJ28</f>
        <v>-2094175450</v>
      </c>
      <c r="AK26" s="12">
        <f>AK25-AK28</f>
        <v>-2208710723</v>
      </c>
      <c r="AL26" s="12">
        <f t="shared" si="6"/>
        <v>-3362231113</v>
      </c>
      <c r="AM26" s="12">
        <f>AM25-AM28</f>
        <v>-5456406563</v>
      </c>
      <c r="AN26" s="12">
        <f>AN25-AN28</f>
        <v>2980114253</v>
      </c>
      <c r="AO26" s="12">
        <f>AO25-AO28</f>
        <v>5404463096</v>
      </c>
      <c r="AP26" s="12">
        <f>AP25-AP28</f>
        <v>9120856060</v>
      </c>
      <c r="AQ26" s="12">
        <f t="shared" si="7"/>
        <v>3574309586</v>
      </c>
      <c r="AR26" s="12">
        <f>AR25-AR28</f>
        <v>8978772682</v>
      </c>
      <c r="AS26" s="12">
        <f>AS25-AS28</f>
        <v>3622053553</v>
      </c>
      <c r="AT26" s="12">
        <f>AT25-AT28</f>
        <v>4417946501</v>
      </c>
      <c r="AU26" s="12">
        <f>AU25-AU28</f>
        <v>4605748117</v>
      </c>
      <c r="AV26" s="12">
        <f t="shared" si="8"/>
        <v>-4486826878</v>
      </c>
      <c r="AW26" s="12">
        <f>AW25-AW28</f>
        <v>-68880377</v>
      </c>
    </row>
    <row r="27" spans="1:49">
      <c r="C27" s="22"/>
      <c r="D27" s="23">
        <f>D26/D5</f>
        <v>1.2445842988740852E-2</v>
      </c>
      <c r="E27" s="23">
        <f t="shared" ref="E27:AW27" si="14">E26/E5</f>
        <v>1.9006401551364339E-2</v>
      </c>
      <c r="F27" s="23">
        <f t="shared" si="14"/>
        <v>1.2496930718950871E-2</v>
      </c>
      <c r="G27" s="23">
        <f t="shared" si="14"/>
        <v>2.5553011309202966E-2</v>
      </c>
      <c r="H27" s="23">
        <f t="shared" si="14"/>
        <v>3.2718295625134924E-2</v>
      </c>
      <c r="I27" s="23">
        <f t="shared" si="14"/>
        <v>2.2701095489330577E-2</v>
      </c>
      <c r="J27" s="23">
        <f t="shared" si="14"/>
        <v>3.996624360635858E-2</v>
      </c>
      <c r="K27" s="23">
        <f t="shared" si="14"/>
        <v>5.4812819378380992E-2</v>
      </c>
      <c r="L27" s="23">
        <f t="shared" si="14"/>
        <v>5.8134576992769714E-2</v>
      </c>
      <c r="M27" s="23">
        <f t="shared" si="14"/>
        <v>5.4230754005468278E-2</v>
      </c>
      <c r="N27" s="23">
        <f t="shared" si="14"/>
        <v>5.4521808589676209E-2</v>
      </c>
      <c r="O27" s="23">
        <f t="shared" si="14"/>
        <v>4.3811332701389129E-2</v>
      </c>
      <c r="P27" s="23">
        <f t="shared" si="14"/>
        <v>5.1964479238997836E-2</v>
      </c>
      <c r="Q27" s="23">
        <f t="shared" si="14"/>
        <v>6.1708096724526554E-2</v>
      </c>
      <c r="R27" s="23">
        <f t="shared" si="14"/>
        <v>5.8596003522538034E-2</v>
      </c>
      <c r="S27" s="23">
        <f t="shared" si="14"/>
        <v>5.5326264172973122E-2</v>
      </c>
      <c r="T27" s="23">
        <f t="shared" si="14"/>
        <v>5.9605031663132468E-2</v>
      </c>
      <c r="U27" s="23">
        <f t="shared" si="14"/>
        <v>5.3648155530587646E-2</v>
      </c>
      <c r="V27" s="23">
        <f t="shared" si="14"/>
        <v>4.6998141918538135E-2</v>
      </c>
      <c r="W27" s="23">
        <f t="shared" si="14"/>
        <v>2.7426289429567218E-2</v>
      </c>
      <c r="X27" s="23">
        <f t="shared" si="14"/>
        <v>4.0038958230758134E-2</v>
      </c>
      <c r="Y27" s="23">
        <f t="shared" si="14"/>
        <v>4.4630308904948124E-2</v>
      </c>
      <c r="Z27" s="23">
        <f t="shared" si="14"/>
        <v>4.0958615213940563E-2</v>
      </c>
      <c r="AA27" s="23">
        <f t="shared" si="14"/>
        <v>3.5871339022365868E-2</v>
      </c>
      <c r="AB27" s="23">
        <f t="shared" si="14"/>
        <v>-3.67116920011204E-2</v>
      </c>
      <c r="AC27" s="23">
        <f t="shared" si="14"/>
        <v>1.8395059454022801E-3</v>
      </c>
      <c r="AD27" s="23">
        <f t="shared" si="14"/>
        <v>2.3191550383145538E-2</v>
      </c>
      <c r="AE27" s="23">
        <f t="shared" si="14"/>
        <v>3.2108613208106943E-2</v>
      </c>
      <c r="AF27" s="23">
        <f t="shared" si="14"/>
        <v>3.2534672861212997E-2</v>
      </c>
      <c r="AG27" s="23">
        <f t="shared" si="14"/>
        <v>-8.020475161594284E-3</v>
      </c>
      <c r="AH27" s="23">
        <f t="shared" si="14"/>
        <v>1.2500192465737378E-2</v>
      </c>
      <c r="AI27" s="23">
        <f t="shared" si="14"/>
        <v>-9.5767769583521567E-2</v>
      </c>
      <c r="AJ27" s="23">
        <f t="shared" si="14"/>
        <v>-3.2993232292564206E-2</v>
      </c>
      <c r="AK27" s="23">
        <f t="shared" si="14"/>
        <v>-2.1907432417694207E-2</v>
      </c>
      <c r="AL27" s="23">
        <f t="shared" si="14"/>
        <v>-4.7164534222907062E-2</v>
      </c>
      <c r="AM27" s="23">
        <f t="shared" si="14"/>
        <v>-4.0489761976046951E-2</v>
      </c>
      <c r="AN27" s="23">
        <f t="shared" si="14"/>
        <v>7.9638859976567361E-2</v>
      </c>
      <c r="AO27" s="23">
        <f t="shared" si="14"/>
        <v>7.0515590692549854E-2</v>
      </c>
      <c r="AP27" s="23">
        <f t="shared" si="14"/>
        <v>7.8008220919181248E-2</v>
      </c>
      <c r="AQ27" s="23">
        <f t="shared" si="14"/>
        <v>4.659357736959107E-2</v>
      </c>
      <c r="AR27" s="23">
        <f t="shared" si="14"/>
        <v>5.8549093652922005E-2</v>
      </c>
      <c r="AS27" s="23">
        <f t="shared" si="14"/>
        <v>8.2664987513539886E-2</v>
      </c>
      <c r="AT27" s="23">
        <f t="shared" si="14"/>
        <v>4.8037037920249707E-2</v>
      </c>
      <c r="AU27" s="23">
        <f t="shared" si="14"/>
        <v>3.2695900279829167E-2</v>
      </c>
      <c r="AV27" s="23">
        <f t="shared" si="14"/>
        <v>5.1924627892265506E-2</v>
      </c>
      <c r="AW27" s="23">
        <f t="shared" si="14"/>
        <v>-1.2390328089222649E-2</v>
      </c>
    </row>
    <row r="28" spans="1:49">
      <c r="B28" t="s">
        <v>94</v>
      </c>
      <c r="C28" s="11" t="s">
        <v>95</v>
      </c>
      <c r="D28" s="12">
        <f>SUMIFS('連結精算表(FX)'!$E:$E,'連結精算表(FX)'!$A:$A,D$4,'連結精算表(FX)'!$C:$C,$B28)</f>
        <v>2869009</v>
      </c>
      <c r="E28" s="12">
        <f>SUMIFS('連結精算表(FX)'!$E:$E,'連結精算表(FX)'!$A:$A,E$4,'連結精算表(FX)'!$C:$C,$B28)</f>
        <v>3814726</v>
      </c>
      <c r="F28" s="12">
        <f>SUMIFS('連結精算表(FX)'!$E:$E,'連結精算表(FX)'!$A:$A,F$4,'連結精算表(FX)'!$C:$C,$B28)</f>
        <v>9260504</v>
      </c>
      <c r="G28" s="12">
        <f>SUMIFS('連結精算表(FX)'!$E:$E,'連結精算表(FX)'!$A:$A,G$4,'連結精算表(FX)'!$C:$C,$B28)</f>
        <v>18531425</v>
      </c>
      <c r="H28" s="12">
        <f t="shared" si="0"/>
        <v>19897442</v>
      </c>
      <c r="I28" s="12">
        <f>SUMIFS('連結精算表(FX)'!$E:$E,'連結精算表(FX)'!$A:$A,I$4,'連結精算表(FX)'!$C:$C,$B28)</f>
        <v>29157946</v>
      </c>
      <c r="J28" s="12">
        <f>SUMIFS('連結精算表(FX)'!$E:$E,'連結精算表(FX)'!$A:$A,J$4,'連結精算表(FX)'!$C:$C,$B28)</f>
        <v>8836499</v>
      </c>
      <c r="K28" s="12">
        <f>SUMIFS('連結精算表(FX)'!$E:$E,'連結精算表(FX)'!$A:$A,K$4,'連結精算表(FX)'!$C:$C,$B28)+1179690</f>
        <v>20845809</v>
      </c>
      <c r="L28" s="12">
        <f>SUMIFS('連結精算表(FX)'!$E:$E,'連結精算表(FX)'!$A:$A,L$4,'連結精算表(FX)'!$C:$C,$B28)+2379171</f>
        <v>25899686</v>
      </c>
      <c r="M28" s="12">
        <f t="shared" si="1"/>
        <v>9460833</v>
      </c>
      <c r="N28" s="12">
        <f>SUMIFS('連結精算表(FX)'!$E:$E,'連結精算表(FX)'!$A:$A,N$4,'連結精算表(FX)'!$C:$C,$B28)</f>
        <v>30306642</v>
      </c>
      <c r="O28" s="12">
        <f>SUMIFS('連結精算表(FX)'!$E:$E,'連結精算表(FX)'!$A:$A,O$4,'連結精算表(FX)'!$C:$C,$B28)</f>
        <v>-12572718</v>
      </c>
      <c r="P28" s="12">
        <f>SUMIFS('連結精算表(FX)'!$E:$E,'連結精算表(FX)'!$A:$A,P$4,'連結精算表(FX)'!$C:$C,$B28)</f>
        <v>-21039391</v>
      </c>
      <c r="Q28" s="12">
        <f>SUMIFS('連結精算表(FX)'!$E:$E,'連結精算表(FX)'!$A:$A,Q$4,'連結精算表(FX)'!$C:$C,$B28)</f>
        <v>-16418574</v>
      </c>
      <c r="R28" s="12">
        <f t="shared" si="2"/>
        <v>-24924380</v>
      </c>
      <c r="S28" s="12">
        <f>SUMIFS('連結精算表(FX)'!$E:$E,'連結精算表(FX)'!$A:$A,S$4,'連結精算表(FX)'!$C:$C,$B28)</f>
        <v>-45963771</v>
      </c>
      <c r="T28" s="12">
        <f>SUMIFS('連結精算表(FX)'!$E:$E,'連結精算表(FX)'!$A:$A,T$4,'連結精算表(FX)'!$C:$C,$B28)</f>
        <v>10304180</v>
      </c>
      <c r="U28" s="12">
        <f>SUMIFS('連結精算表(FX)'!$E:$E,'連結精算表(FX)'!$A:$A,U$4,'連結精算表(FX)'!$C:$C,$B28)</f>
        <v>9444848</v>
      </c>
      <c r="V28" s="12">
        <f>SUMIFS('連結精算表(FX)'!$E:$E,'連結精算表(FX)'!$A:$A,V$4,'連結精算表(FX)'!$C:$C,$B28)</f>
        <v>13960731</v>
      </c>
      <c r="W28" s="12">
        <f t="shared" si="3"/>
        <v>-11495799</v>
      </c>
      <c r="X28" s="12">
        <f>SUMIFS('連結精算表(FX)'!$E:$E,'連結精算表(FX)'!$A:$A,X$4,'連結精算表(FX)'!$C:$C,$B28)</f>
        <v>-2050951</v>
      </c>
      <c r="Y28" s="12">
        <f>SUMIFS('連結精算表(FX)'!$E:$E,'連結精算表(FX)'!$A:$A,Y$4,'連結精算表(FX)'!$C:$C,$B28)</f>
        <v>3737352</v>
      </c>
      <c r="Z28" s="12">
        <f>SUMIFS('連結精算表(FX)'!$E:$E,'連結精算表(FX)'!$A:$A,Z$4,'連結精算表(FX)'!$C:$C,$B28)</f>
        <v>-25194186</v>
      </c>
      <c r="AA28" s="12">
        <f>SUMIFS('連結精算表(FX)'!$E:$E,'連結精算表(FX)'!$A:$A,AA$4,'連結精算表(FX)'!$C:$C,$B28)</f>
        <v>-10820809</v>
      </c>
      <c r="AB28" s="12">
        <f t="shared" si="4"/>
        <v>-20852137</v>
      </c>
      <c r="AC28" s="12">
        <f>SUMIFS('連結精算表(FX)'!$E:$E,'連結精算表(FX)'!$A:$A,AC$4,'連結精算表(FX)'!$C:$C,$B28)</f>
        <v>-46046323</v>
      </c>
      <c r="AD28" s="12">
        <f>SUMIFS('連結精算表(FX)'!$E:$E,'連結精算表(FX)'!$A:$A,AD$4,'連結精算表(FX)'!$C:$C,$B28)</f>
        <v>2112176</v>
      </c>
      <c r="AE28" s="12">
        <f>SUMIFS('連結精算表(FX)'!$E:$E,'連結精算表(FX)'!$A:$A,AE$4,'連結精算表(FX)'!$C:$C,$B28)</f>
        <v>31777412</v>
      </c>
      <c r="AF28" s="12">
        <f>SUMIFS('連結精算表(FX)'!$E:$E,'連結精算表(FX)'!$A:$A,AF$4,'連結精算表(FX)'!$C:$C,$B28)</f>
        <v>88257913</v>
      </c>
      <c r="AG28" s="12">
        <f t="shared" si="5"/>
        <v>-46504192</v>
      </c>
      <c r="AH28" s="12">
        <f>SUMIFS('連結精算表(FX)'!$E:$E,'連結精算表(FX)'!$A:$A,AH$4,'連結精算表(FX)'!$C:$C,$B28)</f>
        <v>-14726780</v>
      </c>
      <c r="AI28" s="12">
        <f>SUMIFS('連結精算表(FX)'!$E:$E,'連結精算表(FX)'!$A:$A,AI$4,'連結精算表(FX)'!$C:$C,$B28)</f>
        <v>11568470</v>
      </c>
      <c r="AJ28" s="12">
        <f>SUMIFS('連結精算表(FX)'!$E:$E,'連結精算表(FX)'!$A:$A,AJ$4,'連結精算表(FX)'!$C:$C,$B28)</f>
        <v>21652534</v>
      </c>
      <c r="AK28" s="12">
        <f>SUMIFS('連結精算表(FX)'!$E:$E,'連結精算表(FX)'!$A:$A,AK$4,'連結精算表(FX)'!$C:$C,$B28)</f>
        <v>35974237</v>
      </c>
      <c r="AL28" s="12">
        <f t="shared" si="6"/>
        <v>15630828</v>
      </c>
      <c r="AM28" s="12">
        <f>SUMIFS('連結精算表(FX)'!$E:$E,'連結精算表(FX)'!$A:$A,AM$4,'連結精算表(FX)'!$C:$C,$B28)</f>
        <v>37283362</v>
      </c>
      <c r="AN28" s="12">
        <f>SUMIFS('連結精算表(FX)'!$E:$E,'連結精算表(FX)'!$A:$A,AN$4,'連結精算表(FX)'!$C:$C,$B28)</f>
        <v>-19406751</v>
      </c>
      <c r="AO28" s="12">
        <f>SUMIFS('連結精算表(FX)'!$E:$E,'連結精算表(FX)'!$A:$A,AO$4,'連結精算表(FX)'!$C:$C,$B28)</f>
        <v>-26476942</v>
      </c>
      <c r="AP28" s="12">
        <f>SUMIFS('連結精算表(FX)'!$E:$E,'連結精算表(FX)'!$A:$A,AP$4,'連結精算表(FX)'!$C:$C,$B28)</f>
        <v>168865169</v>
      </c>
      <c r="AQ28" s="12">
        <f t="shared" si="7"/>
        <v>288951645</v>
      </c>
      <c r="AR28" s="12">
        <f>SUMIFS('連結精算表(FX)'!$E:$E,'連結精算表(FX)'!$A:$A,AR$4,'連結精算表(FX)'!$C:$C,$B28)</f>
        <v>262474703</v>
      </c>
      <c r="AS28" s="12">
        <f>SUMIFS('連結精算表(FX)'!$E:$E,'連結精算表(FX)'!$A:$A,AS$4,'連結精算表(FX)'!$C:$C,$B28)</f>
        <v>165976894</v>
      </c>
      <c r="AT28" s="12">
        <f>SUMIFS('連結精算表(FX)'!$E:$E,'連結精算表(FX)'!$A:$A,AT$4,'連結精算表(FX)'!$C:$C,$B28)</f>
        <v>386542507</v>
      </c>
      <c r="AU28" s="12">
        <f>SUMIFS('連結精算表(FX)'!$E:$E,'連結精算表(FX)'!$A:$A,AU$4,'連結精算表(FX)'!$C:$C,$B28)</f>
        <v>528366406</v>
      </c>
      <c r="AV28" s="12">
        <f t="shared" si="8"/>
        <v>-375664458</v>
      </c>
      <c r="AW28" s="12">
        <f>SUMIFS('連結精算表(FX)'!$E:$E,'連結精算表(FX)'!$A:$A,AW$4,'連結精算表(FX)'!$C:$C,$B28)</f>
        <v>10878049</v>
      </c>
    </row>
    <row r="29" spans="1:49">
      <c r="J29" s="21"/>
      <c r="K29" s="21"/>
      <c r="L29" s="21"/>
      <c r="M29" s="21"/>
    </row>
    <row r="30" spans="1:49">
      <c r="L30" s="21"/>
      <c r="M30" s="21"/>
      <c r="N30" s="21"/>
    </row>
    <row r="31" spans="1:49" ht="39.6">
      <c r="C31" s="13" t="s">
        <v>96</v>
      </c>
      <c r="D31" s="13" t="str">
        <f>D3</f>
        <v>2014年3月_年次(IFRS)</v>
      </c>
      <c r="E31" s="13" t="str">
        <f>E3</f>
        <v>2014年6月_第1四半期（IFRS)</v>
      </c>
      <c r="F31" s="13" t="str">
        <f>F3</f>
        <v>2014年9月_第2四半期（IFRS)</v>
      </c>
      <c r="G31" s="13" t="str">
        <f>G3</f>
        <v>2014年12月_第3四半期（IFRS)</v>
      </c>
      <c r="H31" s="13" t="s">
        <v>101</v>
      </c>
      <c r="I31" s="13" t="str">
        <f>I3</f>
        <v>2015年3月_年次（IFRS)</v>
      </c>
      <c r="J31" s="13" t="str">
        <f>J3</f>
        <v>2015年6月_第1四半期（IFRS)</v>
      </c>
      <c r="K31" s="13" t="str">
        <f>K3</f>
        <v>2015年9月_第2四半期（IFRS)</v>
      </c>
      <c r="L31" s="13" t="str">
        <f>L3</f>
        <v>2015年12月_第3四半期（IFRS)</v>
      </c>
      <c r="M31" s="13" t="s">
        <v>102</v>
      </c>
      <c r="N31" s="13" t="str">
        <f>N3</f>
        <v>2016年3月_年次（IFRS)</v>
      </c>
      <c r="O31" s="13" t="str">
        <f>O3</f>
        <v>2016年6月_第1四半期（IFRS)</v>
      </c>
      <c r="P31" s="13" t="str">
        <f>P3</f>
        <v>2016年9月_第2四半期（IFRS)</v>
      </c>
      <c r="Q31" s="13" t="str">
        <f>Q3</f>
        <v>2016年12月_第3四半期（IFRS)</v>
      </c>
      <c r="R31" s="13" t="s">
        <v>103</v>
      </c>
      <c r="S31" s="13" t="str">
        <f>S3</f>
        <v>【修正前】2017年3月_年次（IFRS)</v>
      </c>
      <c r="T31" s="13" t="str">
        <f>T3</f>
        <v>2017年6月_第1四半期（IFRS)</v>
      </c>
      <c r="U31" s="13" t="str">
        <f>U3</f>
        <v>2017年9月_第2四半期（IFRS)</v>
      </c>
      <c r="V31" s="13" t="str">
        <f>V3</f>
        <v>2017年12月_第3四半期（IFRS)</v>
      </c>
      <c r="W31" s="13"/>
      <c r="X31" s="13" t="str">
        <f>X3</f>
        <v>2018年3月_年次（IFRS)</v>
      </c>
      <c r="Y31" s="13" t="str">
        <f>Y3</f>
        <v>2018年6月_第1四半期（IFRS)</v>
      </c>
      <c r="Z31" s="13" t="str">
        <f>Z3</f>
        <v>2018年9月_第2四半期（IFRS)</v>
      </c>
      <c r="AA31" s="13" t="str">
        <f>AA3</f>
        <v>2018年12月_第3四半期（IFRS)</v>
      </c>
      <c r="AB31" s="13"/>
      <c r="AC31" s="13" t="str">
        <f>AC3</f>
        <v>2019年3月_年次（IFRS)</v>
      </c>
      <c r="AD31" s="13" t="str">
        <f>AD3</f>
        <v>2019年6月_第1四半期（IFRS)</v>
      </c>
      <c r="AE31" s="13" t="str">
        <f>AE3</f>
        <v>2019年9月_第2四半期（IFRS)</v>
      </c>
      <c r="AF31" s="13" t="str">
        <f>AF3</f>
        <v>2019年12月_第3四半期（IFRS)</v>
      </c>
      <c r="AG31" s="13"/>
      <c r="AH31" s="13" t="str">
        <f>AH3</f>
        <v>2020年3月_年次（IFRS)</v>
      </c>
      <c r="AI31" s="13" t="str">
        <f>AI3</f>
        <v>2020年6月_第1四半期（IFRS)</v>
      </c>
      <c r="AJ31" s="13" t="str">
        <f>AJ3</f>
        <v>2020年9月_第2四半期（IFRS)</v>
      </c>
      <c r="AK31" s="13" t="str">
        <f>AK3</f>
        <v>2020年12月_第3四半期（IFRS)</v>
      </c>
      <c r="AL31" s="13"/>
      <c r="AM31" s="13" t="str">
        <f>AM3</f>
        <v>2021年3月_年次（IFRS)</v>
      </c>
      <c r="AN31" s="13" t="str">
        <f>AN3</f>
        <v>2021年6月_第1四半期（IFRS)</v>
      </c>
      <c r="AO31" s="13" t="str">
        <f>AO3</f>
        <v>2021年9月_第2四半期（IFRS)</v>
      </c>
      <c r="AP31" s="13" t="str">
        <f>AP3</f>
        <v>2021年12月_第3四半期（IFRS)</v>
      </c>
      <c r="AQ31" s="13"/>
      <c r="AR31" s="13" t="str">
        <f>AR3</f>
        <v>2022年3月_年次（IFRS)</v>
      </c>
      <c r="AS31" s="13" t="str">
        <f>AS3</f>
        <v>2022年6月_第1四半期（IFRS)</v>
      </c>
      <c r="AT31" s="13" t="str">
        <f>AT3</f>
        <v>2022年9月_第2四半期（IFRS)</v>
      </c>
      <c r="AU31" s="13" t="str">
        <f>AU3</f>
        <v>2022年12月_第3四半期（IFRS)</v>
      </c>
      <c r="AV31" s="13"/>
      <c r="AW31" s="13" t="str">
        <f>AW3</f>
        <v>2023年3月_年次（IFRS)</v>
      </c>
    </row>
    <row r="32" spans="1:49" s="9" customFormat="1">
      <c r="C32" s="16" t="str">
        <f>C5</f>
        <v>売上収益</v>
      </c>
      <c r="D32" s="17"/>
      <c r="E32" s="18">
        <f>E5</f>
        <v>20018885846</v>
      </c>
      <c r="F32" s="18">
        <f>F5-E5</f>
        <v>23224689889</v>
      </c>
      <c r="G32" s="18">
        <f>G5-F5</f>
        <v>22447308783</v>
      </c>
      <c r="H32" s="18"/>
      <c r="I32" s="18">
        <f>I5-G5</f>
        <v>21603380639</v>
      </c>
      <c r="J32" s="18">
        <f>J5</f>
        <v>22931956779</v>
      </c>
      <c r="K32" s="18">
        <f>K5-J5</f>
        <v>24865196327</v>
      </c>
      <c r="L32" s="18">
        <f>L5-K5</f>
        <v>24046101770</v>
      </c>
      <c r="M32" s="18"/>
      <c r="N32" s="18">
        <f>N5-L5</f>
        <v>23743859213</v>
      </c>
      <c r="O32" s="18">
        <f>O5</f>
        <v>24184892462</v>
      </c>
      <c r="P32" s="18">
        <f>P5-O5</f>
        <v>25998120900</v>
      </c>
      <c r="Q32" s="18">
        <f>Q5-P5</f>
        <v>26227719172</v>
      </c>
      <c r="R32" s="18"/>
      <c r="S32" s="18">
        <f>S5-Q5</f>
        <v>25367983184</v>
      </c>
      <c r="T32" s="18">
        <f>T5</f>
        <v>27160657143</v>
      </c>
      <c r="U32" s="18">
        <f>U5-T5</f>
        <v>28877556534</v>
      </c>
      <c r="V32" s="18">
        <f>V5-U5</f>
        <v>28573656807</v>
      </c>
      <c r="W32" s="18"/>
      <c r="X32" s="18">
        <f>X5-V5</f>
        <v>31892142960</v>
      </c>
      <c r="Y32" s="18">
        <f>Y5</f>
        <v>35384902788</v>
      </c>
      <c r="Z32" s="18">
        <f>Z5-Y5</f>
        <v>36595680408</v>
      </c>
      <c r="AA32" s="18">
        <f>AA5-Z5</f>
        <v>36914596785</v>
      </c>
      <c r="AB32" s="18"/>
      <c r="AC32" s="18">
        <f>AC5-AA5</f>
        <v>36126357822</v>
      </c>
      <c r="AD32" s="18">
        <f>AD5</f>
        <v>39212350963</v>
      </c>
      <c r="AE32" s="18">
        <f>AE5-AD5</f>
        <v>40805098696</v>
      </c>
      <c r="AF32" s="18">
        <f>AF5-AE5</f>
        <v>39254676806</v>
      </c>
      <c r="AG32" s="18"/>
      <c r="AH32" s="18">
        <f>AH5-AF5</f>
        <v>37205594767</v>
      </c>
      <c r="AI32" s="18">
        <f>AI5</f>
        <v>27293681991</v>
      </c>
      <c r="AJ32" s="18">
        <f>AJ5-AI5</f>
        <v>36179197278</v>
      </c>
      <c r="AK32" s="18">
        <f>AK5-AJ5</f>
        <v>37347275320</v>
      </c>
      <c r="AL32" s="18"/>
      <c r="AM32" s="18">
        <f>AM5-AK5</f>
        <v>33939999502</v>
      </c>
      <c r="AN32" s="18">
        <f>AN5</f>
        <v>37420353002</v>
      </c>
      <c r="AO32" s="18">
        <f>AO5-AN5</f>
        <v>39221749020</v>
      </c>
      <c r="AP32" s="18">
        <f>AP5-AO5</f>
        <v>40279626900</v>
      </c>
      <c r="AQ32" s="18"/>
      <c r="AR32" s="18">
        <f>AR5-AP5</f>
        <v>36432868422</v>
      </c>
      <c r="AS32" s="18">
        <f>AS5</f>
        <v>43816053954</v>
      </c>
      <c r="AT32" s="18">
        <f>AT5-AS5</f>
        <v>48153532271</v>
      </c>
      <c r="AU32" s="18">
        <f>AU5-AT5</f>
        <v>48896640965</v>
      </c>
      <c r="AV32" s="18"/>
      <c r="AW32" s="18">
        <f>AW5-AU5</f>
        <v>-135307021937</v>
      </c>
    </row>
    <row r="33" spans="3:49" s="9" customFormat="1">
      <c r="C33" s="16" t="str">
        <f>C6</f>
        <v>売上原価</v>
      </c>
      <c r="D33" s="17"/>
      <c r="E33" s="18">
        <f>E6</f>
        <v>-4932623675</v>
      </c>
      <c r="F33" s="18">
        <f>F6-E6</f>
        <v>-6089988025</v>
      </c>
      <c r="G33" s="18">
        <f>G6-F6</f>
        <v>-5739559632</v>
      </c>
      <c r="H33" s="18"/>
      <c r="I33" s="18">
        <f>I6-G6</f>
        <v>-5546445974</v>
      </c>
      <c r="J33" s="18">
        <f>J6</f>
        <v>-5602624502</v>
      </c>
      <c r="K33" s="18">
        <f>K6-J6</f>
        <v>-6417178778</v>
      </c>
      <c r="L33" s="18">
        <f>L6-K6</f>
        <v>-6053647977</v>
      </c>
      <c r="M33" s="18"/>
      <c r="N33" s="18">
        <f>N6-L6</f>
        <v>-6031650594</v>
      </c>
      <c r="O33" s="18">
        <f>O6</f>
        <v>-6250177881</v>
      </c>
      <c r="P33" s="18">
        <f>P6-O6</f>
        <v>-6569314316</v>
      </c>
      <c r="Q33" s="18">
        <f>Q6-P6</f>
        <v>-6778459897</v>
      </c>
      <c r="R33" s="18"/>
      <c r="S33" s="18">
        <f>S6-Q6</f>
        <v>-6617548400</v>
      </c>
      <c r="T33" s="18">
        <f>T6</f>
        <v>-6923346264</v>
      </c>
      <c r="U33" s="18">
        <f>U6-T6</f>
        <v>-7479595306</v>
      </c>
      <c r="V33" s="18">
        <f>V6-U6</f>
        <v>-7711696525</v>
      </c>
      <c r="W33" s="18"/>
      <c r="X33" s="18">
        <f>X6-V6</f>
        <v>-8745117723</v>
      </c>
      <c r="Y33" s="18">
        <f>Y6</f>
        <v>-9551383619</v>
      </c>
      <c r="Z33" s="18">
        <f>Z6-Y6</f>
        <v>-9866824003</v>
      </c>
      <c r="AA33" s="18">
        <f>AA6-Z6</f>
        <v>-9935058814</v>
      </c>
      <c r="AB33" s="18"/>
      <c r="AC33" s="18">
        <f>AC6-AA6</f>
        <v>-9763905035</v>
      </c>
      <c r="AD33" s="18">
        <f>AD6</f>
        <v>-10376379248</v>
      </c>
      <c r="AE33" s="18">
        <f>AE6-AD6</f>
        <v>-10526382707</v>
      </c>
      <c r="AF33" s="18">
        <f>AF6-AE6</f>
        <v>-9833871698</v>
      </c>
      <c r="AG33" s="18"/>
      <c r="AH33" s="18">
        <f>AH6-AF6</f>
        <v>-9468268148</v>
      </c>
      <c r="AI33" s="18">
        <f>AI6</f>
        <v>-7128988711</v>
      </c>
      <c r="AJ33" s="18">
        <f>AJ6-AI6</f>
        <v>-9418707755</v>
      </c>
      <c r="AK33" s="18">
        <f>AK6-AJ6</f>
        <v>-9545503165</v>
      </c>
      <c r="AL33" s="18"/>
      <c r="AM33" s="18">
        <f>AM6-AK6</f>
        <v>-8635773351</v>
      </c>
      <c r="AN33" s="18">
        <f>AN6</f>
        <v>-9011697424</v>
      </c>
      <c r="AO33" s="18">
        <f>AO6-AN6</f>
        <v>-9738697962</v>
      </c>
      <c r="AP33" s="18">
        <f>AP6-AO6</f>
        <v>-10233481073</v>
      </c>
      <c r="AQ33" s="18"/>
      <c r="AR33" s="18">
        <f>AR6-AP6</f>
        <v>-9196476168</v>
      </c>
      <c r="AS33" s="18">
        <f>AS6</f>
        <v>-10927474725</v>
      </c>
      <c r="AT33" s="18">
        <f>AT6-AS6</f>
        <v>-12347586817</v>
      </c>
      <c r="AU33" s="18">
        <f>AU6-AT6</f>
        <v>-12687623819</v>
      </c>
      <c r="AV33" s="18"/>
      <c r="AW33" s="18">
        <f>AW6-AU6</f>
        <v>34266949169</v>
      </c>
    </row>
    <row r="34" spans="3:49" s="9" customFormat="1">
      <c r="C34" s="16" t="str">
        <f>C8</f>
        <v>売上総利益</v>
      </c>
      <c r="D34" s="17"/>
      <c r="E34" s="18">
        <f>E8</f>
        <v>15086262171</v>
      </c>
      <c r="F34" s="18">
        <f>F8-E8</f>
        <v>17134701864</v>
      </c>
      <c r="G34" s="18">
        <f>G8-F8</f>
        <v>16707749151</v>
      </c>
      <c r="H34" s="18"/>
      <c r="I34" s="18">
        <f>I8-G8</f>
        <v>16056934665</v>
      </c>
      <c r="J34" s="18">
        <f>J8</f>
        <v>17329332277</v>
      </c>
      <c r="K34" s="18">
        <f>K8-J8</f>
        <v>18448017549</v>
      </c>
      <c r="L34" s="18">
        <f>L8-K8</f>
        <v>17992453793</v>
      </c>
      <c r="M34" s="18"/>
      <c r="N34" s="18">
        <f>N8-L8</f>
        <v>17712208619</v>
      </c>
      <c r="O34" s="18">
        <f>O8</f>
        <v>17934714581</v>
      </c>
      <c r="P34" s="18">
        <f>P8-O8</f>
        <v>19428806584</v>
      </c>
      <c r="Q34" s="18">
        <f>Q8-P8</f>
        <v>19449259275</v>
      </c>
      <c r="R34" s="18"/>
      <c r="S34" s="18">
        <f>S8-Q8</f>
        <v>18750434784</v>
      </c>
      <c r="T34" s="18">
        <f>T8</f>
        <v>20237310879</v>
      </c>
      <c r="U34" s="18">
        <f>U8-T8</f>
        <v>21397961228</v>
      </c>
      <c r="V34" s="18">
        <f>V8-U8</f>
        <v>20861960282</v>
      </c>
      <c r="W34" s="18"/>
      <c r="X34" s="18">
        <f>X8-V8</f>
        <v>23147025237</v>
      </c>
      <c r="Y34" s="18">
        <f>Y8</f>
        <v>25833519169</v>
      </c>
      <c r="Z34" s="18">
        <f>Z8-Y8</f>
        <v>26728856405</v>
      </c>
      <c r="AA34" s="18">
        <f>AA8-Z8</f>
        <v>26979537971</v>
      </c>
      <c r="AB34" s="18"/>
      <c r="AC34" s="18">
        <f>AC8-AA8</f>
        <v>26362452787</v>
      </c>
      <c r="AD34" s="18">
        <f>AD8</f>
        <v>28835971715</v>
      </c>
      <c r="AE34" s="18">
        <f>AE8-AD8</f>
        <v>30278715989</v>
      </c>
      <c r="AF34" s="18">
        <f>AF8-AE8</f>
        <v>29420805108</v>
      </c>
      <c r="AG34" s="18"/>
      <c r="AH34" s="18">
        <f>AH8-AF8</f>
        <v>27737326619</v>
      </c>
      <c r="AI34" s="18">
        <f>AI8</f>
        <v>20164693280</v>
      </c>
      <c r="AJ34" s="18">
        <f>AJ8-AI8</f>
        <v>26760489523</v>
      </c>
      <c r="AK34" s="18">
        <f>AK8-AJ8</f>
        <v>27801772155</v>
      </c>
      <c r="AL34" s="18"/>
      <c r="AM34" s="18">
        <f>AM8-AK8</f>
        <v>25304226151</v>
      </c>
      <c r="AN34" s="18">
        <f>AN8</f>
        <v>28408655578</v>
      </c>
      <c r="AO34" s="18">
        <f>AO8-AN8</f>
        <v>29483051058</v>
      </c>
      <c r="AP34" s="18">
        <f>AP8-AO8</f>
        <v>30046145827</v>
      </c>
      <c r="AQ34" s="18"/>
      <c r="AR34" s="18">
        <f>AR8-AP8</f>
        <v>27236392254</v>
      </c>
      <c r="AS34" s="18">
        <f>AS8</f>
        <v>32888579229</v>
      </c>
      <c r="AT34" s="18">
        <f>AT8-AS8</f>
        <v>35805945454</v>
      </c>
      <c r="AU34" s="18">
        <f>AU8-AT8</f>
        <v>36209017146</v>
      </c>
      <c r="AV34" s="18"/>
      <c r="AW34" s="18">
        <f>AW8-AU8</f>
        <v>-101040072768</v>
      </c>
    </row>
    <row r="35" spans="3:49" s="9" customFormat="1">
      <c r="C35" s="16" t="str">
        <f>C10</f>
        <v>販売費及び一般管理費</v>
      </c>
      <c r="D35" s="17"/>
      <c r="E35" s="18">
        <f>E10</f>
        <v>-13890656615</v>
      </c>
      <c r="F35" s="18">
        <f>F10-E10</f>
        <v>-15158399742</v>
      </c>
      <c r="G35" s="18">
        <f>G10-F10</f>
        <v>-14877305007</v>
      </c>
      <c r="H35" s="18"/>
      <c r="I35" s="18">
        <f>I10-G10</f>
        <v>-14678328679</v>
      </c>
      <c r="J35" s="18">
        <f>J10</f>
        <v>-15677766454</v>
      </c>
      <c r="K35" s="18">
        <f>K10-J10</f>
        <v>-15819621703</v>
      </c>
      <c r="L35" s="18">
        <f>L10-K10</f>
        <v>-15496858226</v>
      </c>
      <c r="M35" s="18"/>
      <c r="N35" s="18">
        <f>N10-L10</f>
        <v>-15353011704</v>
      </c>
      <c r="O35" s="18">
        <f>O10</f>
        <v>-16000068473</v>
      </c>
      <c r="P35" s="18">
        <f>P10-O10</f>
        <v>-17030317519</v>
      </c>
      <c r="Q35" s="18">
        <f>Q10-P10</f>
        <v>-16798001344</v>
      </c>
      <c r="R35" s="18"/>
      <c r="S35" s="18">
        <f>S10-Q10</f>
        <v>-16451386766</v>
      </c>
      <c r="T35" s="18">
        <f>T10</f>
        <v>-18052657834</v>
      </c>
      <c r="U35" s="18">
        <f>U10-T10</f>
        <v>-18910230413</v>
      </c>
      <c r="V35" s="18">
        <f>V10-U10</f>
        <v>-19130024117</v>
      </c>
      <c r="W35" s="18"/>
      <c r="X35" s="18">
        <f>X10-V10</f>
        <v>-21591842152</v>
      </c>
      <c r="Y35" s="18">
        <f>Y10</f>
        <v>-23598313081</v>
      </c>
      <c r="Z35" s="18">
        <f>Z10-Y10</f>
        <v>-24570752935</v>
      </c>
      <c r="AA35" s="18">
        <f>AA10-Z10</f>
        <v>-24801164389</v>
      </c>
      <c r="AB35" s="18"/>
      <c r="AC35" s="18">
        <f>AC10-AA10</f>
        <v>-25663786337</v>
      </c>
      <c r="AD35" s="18">
        <f>AD10</f>
        <v>-26405046847</v>
      </c>
      <c r="AE35" s="18">
        <f>AE10-AD10</f>
        <v>-26870057488</v>
      </c>
      <c r="AF35" s="18">
        <f>AF10-AE10</f>
        <v>-26991955432</v>
      </c>
      <c r="AG35" s="18"/>
      <c r="AH35" s="18">
        <f>AH10-AF10</f>
        <v>-27124477847</v>
      </c>
      <c r="AI35" s="18">
        <f>AI10</f>
        <v>-24357557245</v>
      </c>
      <c r="AJ35" s="18">
        <f>AJ10-AI10</f>
        <v>-26119040524</v>
      </c>
      <c r="AK35" s="18">
        <f>AK10-AJ10</f>
        <v>-26880161937</v>
      </c>
      <c r="AL35" s="18"/>
      <c r="AM35" s="18">
        <f>AM10-AK10</f>
        <v>-26546602000</v>
      </c>
      <c r="AN35" s="18">
        <f>AN10</f>
        <v>-26444379512</v>
      </c>
      <c r="AO35" s="18">
        <f>AO10-AN10</f>
        <v>-27459658461</v>
      </c>
      <c r="AP35" s="18">
        <f>AP10-AO10</f>
        <v>-27819002207</v>
      </c>
      <c r="AQ35" s="18"/>
      <c r="AR35" s="18">
        <f>AR10-AP10</f>
        <v>-28019999300</v>
      </c>
      <c r="AS35" s="18">
        <f>AS10</f>
        <v>-30042415755</v>
      </c>
      <c r="AT35" s="18">
        <f>AT10-AS10</f>
        <v>-33927568997</v>
      </c>
      <c r="AU35" s="18">
        <f>AU10-AT10</f>
        <v>-34712820325</v>
      </c>
      <c r="AV35" s="18"/>
      <c r="AW35" s="18">
        <f>AW10-AU10</f>
        <v>94633157184</v>
      </c>
    </row>
    <row r="36" spans="3:49" s="9" customFormat="1">
      <c r="C36" s="16" t="str">
        <f>C12</f>
        <v>事業利益</v>
      </c>
      <c r="D36" s="17"/>
      <c r="E36" s="18">
        <f>E12</f>
        <v>1195605556</v>
      </c>
      <c r="F36" s="18">
        <f>F12-E12</f>
        <v>1976302122</v>
      </c>
      <c r="G36" s="18">
        <f>G12-F12</f>
        <v>1830444144</v>
      </c>
      <c r="H36" s="18"/>
      <c r="I36" s="18">
        <f>I12-G12</f>
        <v>1378605986</v>
      </c>
      <c r="J36" s="18">
        <f>J12</f>
        <v>1651565823</v>
      </c>
      <c r="K36" s="18">
        <f>K12-J12</f>
        <v>2628395846</v>
      </c>
      <c r="L36" s="18">
        <f>L12-K12</f>
        <v>2495595567</v>
      </c>
      <c r="M36" s="18"/>
      <c r="N36" s="18">
        <f>N12-L12</f>
        <v>2359196915</v>
      </c>
      <c r="O36" s="18">
        <f>O12</f>
        <v>1934646108</v>
      </c>
      <c r="P36" s="18">
        <f>P12-O12</f>
        <v>2398489065</v>
      </c>
      <c r="Q36" s="18">
        <f>Q12-P12</f>
        <v>2651257931</v>
      </c>
      <c r="R36" s="18"/>
      <c r="S36" s="18">
        <f>S12-Q12</f>
        <v>2299048018</v>
      </c>
      <c r="T36" s="18">
        <f>T12</f>
        <v>2184653045</v>
      </c>
      <c r="U36" s="18">
        <f>U12-T12</f>
        <v>2487730815</v>
      </c>
      <c r="V36" s="18">
        <f>V12-U12</f>
        <v>1731936165</v>
      </c>
      <c r="W36" s="18"/>
      <c r="X36" s="18">
        <f>X12-V12</f>
        <v>1555183085</v>
      </c>
      <c r="Y36" s="18">
        <f>Y12</f>
        <v>2235206088</v>
      </c>
      <c r="Z36" s="18">
        <f>Z12-Y12</f>
        <v>2158103470</v>
      </c>
      <c r="AA36" s="18">
        <f>AA12-Z12</f>
        <v>2178373582</v>
      </c>
      <c r="AB36" s="18"/>
      <c r="AC36" s="18">
        <f>AC12-AA12</f>
        <v>698666450</v>
      </c>
      <c r="AD36" s="18">
        <f>AD12</f>
        <v>2430924868</v>
      </c>
      <c r="AE36" s="18">
        <f>AE12-AD12</f>
        <v>3408658501</v>
      </c>
      <c r="AF36" s="18">
        <f>AF12-AE12</f>
        <v>2428849676</v>
      </c>
      <c r="AG36" s="18"/>
      <c r="AH36" s="18">
        <f>AH12-AF12</f>
        <v>612848772</v>
      </c>
      <c r="AI36" s="18">
        <f>AI12</f>
        <v>-4192863965</v>
      </c>
      <c r="AJ36" s="18">
        <f>AJ12-AI12</f>
        <v>641448999</v>
      </c>
      <c r="AK36" s="18">
        <f>AK12-AJ12</f>
        <v>921610218</v>
      </c>
      <c r="AL36" s="18"/>
      <c r="AM36" s="18">
        <f>AM12-AK12</f>
        <v>-1242375849</v>
      </c>
      <c r="AN36" s="18">
        <f>AN12</f>
        <v>1964276066</v>
      </c>
      <c r="AO36" s="18">
        <f>AO12-AN12</f>
        <v>2023392597</v>
      </c>
      <c r="AP36" s="18">
        <f>AP12-AO12</f>
        <v>2227143620</v>
      </c>
      <c r="AQ36" s="18"/>
      <c r="AR36" s="18">
        <f>AR12-AP12</f>
        <v>-783607046</v>
      </c>
      <c r="AS36" s="18">
        <f>AS12</f>
        <v>2846163474</v>
      </c>
      <c r="AT36" s="18">
        <f>AT12-AS12</f>
        <v>1878376457</v>
      </c>
      <c r="AU36" s="18">
        <f>AU12-AT12</f>
        <v>1496196821</v>
      </c>
      <c r="AV36" s="18"/>
      <c r="AW36" s="18">
        <f>AW12-AU12</f>
        <v>-6406915584</v>
      </c>
    </row>
    <row r="37" spans="3:49" s="9" customFormat="1">
      <c r="C37" s="16" t="str">
        <f>C14</f>
        <v>減損損失</v>
      </c>
      <c r="D37" s="17"/>
      <c r="E37" s="18">
        <f>E14</f>
        <v>-60236577</v>
      </c>
      <c r="F37" s="18">
        <f t="shared" ref="F37:G40" si="15">F14-E14</f>
        <v>-928295653</v>
      </c>
      <c r="G37" s="18">
        <f t="shared" si="15"/>
        <v>-38508101</v>
      </c>
      <c r="H37" s="18"/>
      <c r="I37" s="18">
        <f>I14-G14</f>
        <v>-1128155493</v>
      </c>
      <c r="J37" s="18">
        <f>J14</f>
        <v>-132487194</v>
      </c>
      <c r="K37" s="18">
        <f t="shared" ref="K37:L40" si="16">K14-J14</f>
        <v>-171196085</v>
      </c>
      <c r="L37" s="18">
        <f t="shared" si="16"/>
        <v>-44214625</v>
      </c>
      <c r="M37" s="18"/>
      <c r="N37" s="18">
        <f>N14-L14</f>
        <v>-556882555</v>
      </c>
      <c r="O37" s="18">
        <f>O14</f>
        <v>-108709621</v>
      </c>
      <c r="P37" s="18">
        <f t="shared" ref="P37:Q40" si="17">P14-O14</f>
        <v>-43561196</v>
      </c>
      <c r="Q37" s="18">
        <f t="shared" si="17"/>
        <v>-21921544</v>
      </c>
      <c r="R37" s="18"/>
      <c r="S37" s="18">
        <f>S14-Q14</f>
        <v>-499018037</v>
      </c>
      <c r="T37" s="18">
        <f>T14</f>
        <v>-26534567</v>
      </c>
      <c r="U37" s="18">
        <f t="shared" ref="U37:V40" si="18">U14-T14</f>
        <v>-151049114</v>
      </c>
      <c r="V37" s="18">
        <f t="shared" si="18"/>
        <v>-19435678</v>
      </c>
      <c r="W37" s="18"/>
      <c r="X37" s="18">
        <f>X14-V14</f>
        <v>-794491</v>
      </c>
      <c r="Y37" s="18">
        <f>Y14</f>
        <v>-47614184</v>
      </c>
      <c r="Z37" s="18">
        <f t="shared" ref="Z37:AA40" si="19">Z14-Y14</f>
        <v>-95099484</v>
      </c>
      <c r="AA37" s="18">
        <f t="shared" si="19"/>
        <v>-9175092</v>
      </c>
      <c r="AB37" s="18"/>
      <c r="AC37" s="18">
        <f>AC14-AA14</f>
        <v>-3478023838</v>
      </c>
      <c r="AD37" s="18">
        <f>AD14</f>
        <v>-12340304</v>
      </c>
      <c r="AE37" s="18">
        <f t="shared" ref="AE37:AF40" si="20">AE14-AD14</f>
        <v>-43123484</v>
      </c>
      <c r="AF37" s="18">
        <f t="shared" si="20"/>
        <v>-91605243</v>
      </c>
      <c r="AG37" s="18"/>
      <c r="AH37" s="18">
        <f>AH14-AF14</f>
        <v>-3671361064</v>
      </c>
      <c r="AI37" s="18">
        <f>AI14</f>
        <v>-542990724</v>
      </c>
      <c r="AJ37" s="18">
        <f t="shared" ref="AJ37:AK40" si="21">AJ14-AI14</f>
        <v>-579510571</v>
      </c>
      <c r="AK37" s="18">
        <f t="shared" si="21"/>
        <v>-312831201</v>
      </c>
      <c r="AL37" s="18"/>
      <c r="AM37" s="18">
        <f>AM14-AK14</f>
        <v>-5238441874</v>
      </c>
      <c r="AN37" s="18">
        <f>AN14</f>
        <v>-335376472</v>
      </c>
      <c r="AO37" s="18">
        <f t="shared" ref="AO37:AP40" si="22">AO14-AN14</f>
        <v>-250367002</v>
      </c>
      <c r="AP37" s="18">
        <f t="shared" si="22"/>
        <v>-492461797</v>
      </c>
      <c r="AQ37" s="18"/>
      <c r="AR37" s="18">
        <f>AR14-AP14</f>
        <v>-3109499835</v>
      </c>
      <c r="AS37" s="18">
        <f>AS14</f>
        <v>-172808205</v>
      </c>
      <c r="AT37" s="18">
        <f t="shared" ref="AT37:AU40" si="23">AT14-AS14</f>
        <v>-88154481</v>
      </c>
      <c r="AU37" s="18">
        <f t="shared" si="23"/>
        <v>-220484206</v>
      </c>
      <c r="AV37" s="18"/>
      <c r="AW37" s="18">
        <f>AW14-AU14</f>
        <v>495281195</v>
      </c>
    </row>
    <row r="38" spans="3:49" s="9" customFormat="1">
      <c r="C38" s="16" t="str">
        <f>C15</f>
        <v>その他の営業収益</v>
      </c>
      <c r="D38" s="17"/>
      <c r="E38" s="18">
        <f>E15</f>
        <v>31343702</v>
      </c>
      <c r="F38" s="18">
        <f t="shared" si="15"/>
        <v>71322879</v>
      </c>
      <c r="G38" s="18">
        <f t="shared" si="15"/>
        <v>104270377</v>
      </c>
      <c r="H38" s="18"/>
      <c r="I38" s="18">
        <f>I15-G15</f>
        <v>116832815</v>
      </c>
      <c r="J38" s="18">
        <f>J15</f>
        <v>90537058</v>
      </c>
      <c r="K38" s="18">
        <f t="shared" si="16"/>
        <v>553026807</v>
      </c>
      <c r="L38" s="18">
        <f t="shared" si="16"/>
        <v>56954026</v>
      </c>
      <c r="M38" s="18"/>
      <c r="N38" s="18">
        <f>N15-L15</f>
        <v>158988470</v>
      </c>
      <c r="O38" s="18">
        <f>O15</f>
        <v>183391256</v>
      </c>
      <c r="P38" s="18">
        <f t="shared" si="17"/>
        <v>118607321</v>
      </c>
      <c r="Q38" s="18">
        <f t="shared" si="17"/>
        <v>71098421</v>
      </c>
      <c r="R38" s="18"/>
      <c r="S38" s="18">
        <f>S15-Q15</f>
        <v>150218617</v>
      </c>
      <c r="T38" s="18">
        <f>T15</f>
        <v>65178042</v>
      </c>
      <c r="U38" s="18">
        <f t="shared" si="18"/>
        <v>50727440</v>
      </c>
      <c r="V38" s="18">
        <f t="shared" si="18"/>
        <v>94069320</v>
      </c>
      <c r="W38" s="18"/>
      <c r="X38" s="18">
        <f>X15-V15</f>
        <v>125303531</v>
      </c>
      <c r="Y38" s="18">
        <f>Y15</f>
        <v>118482676</v>
      </c>
      <c r="Z38" s="18">
        <f t="shared" si="19"/>
        <v>42914026</v>
      </c>
      <c r="AA38" s="18">
        <f t="shared" si="19"/>
        <v>77648934</v>
      </c>
      <c r="AB38" s="18"/>
      <c r="AC38" s="18">
        <f>AC15-AA15</f>
        <v>322823101</v>
      </c>
      <c r="AD38" s="18">
        <f>AD15</f>
        <v>228336905</v>
      </c>
      <c r="AE38" s="18">
        <f t="shared" si="20"/>
        <v>86331870</v>
      </c>
      <c r="AF38" s="18">
        <f t="shared" si="20"/>
        <v>101942084</v>
      </c>
      <c r="AG38" s="18"/>
      <c r="AH38" s="18">
        <f>AH15-AF15</f>
        <v>593943682</v>
      </c>
      <c r="AI38" s="18">
        <f>AI15</f>
        <v>1434912725</v>
      </c>
      <c r="AJ38" s="18">
        <f t="shared" si="21"/>
        <v>1276289889</v>
      </c>
      <c r="AK38" s="18">
        <f t="shared" si="21"/>
        <v>748702599</v>
      </c>
      <c r="AL38" s="18"/>
      <c r="AM38" s="18">
        <f>AM15-AK15</f>
        <v>1498701896</v>
      </c>
      <c r="AN38" s="18">
        <f>AN15</f>
        <v>3418369060</v>
      </c>
      <c r="AO38" s="18">
        <f t="shared" si="22"/>
        <v>2971879384</v>
      </c>
      <c r="AP38" s="18">
        <f t="shared" si="22"/>
        <v>4903341067</v>
      </c>
      <c r="AQ38" s="18"/>
      <c r="AR38" s="18">
        <f>AR15-AP15</f>
        <v>4196779426</v>
      </c>
      <c r="AS38" s="18">
        <f>AS15</f>
        <v>2686693057</v>
      </c>
      <c r="AT38" s="18">
        <f t="shared" si="23"/>
        <v>1516384727</v>
      </c>
      <c r="AU38" s="18">
        <f t="shared" si="23"/>
        <v>544497424</v>
      </c>
      <c r="AV38" s="18"/>
      <c r="AW38" s="18">
        <f>AW15-AU15</f>
        <v>-4414633374</v>
      </c>
    </row>
    <row r="39" spans="3:49" s="9" customFormat="1">
      <c r="C39" s="16" t="str">
        <f>C16</f>
        <v>その他の営業費用</v>
      </c>
      <c r="D39" s="17"/>
      <c r="E39" s="18">
        <f>E16</f>
        <v>-22515376</v>
      </c>
      <c r="F39" s="18">
        <f t="shared" si="15"/>
        <v>-280292785</v>
      </c>
      <c r="G39" s="18">
        <f t="shared" si="15"/>
        <v>-65311730</v>
      </c>
      <c r="H39" s="18"/>
      <c r="I39" s="18">
        <f>I16-G16</f>
        <v>-6359208</v>
      </c>
      <c r="J39" s="18">
        <f>J16</f>
        <v>-44570254</v>
      </c>
      <c r="K39" s="18">
        <f t="shared" si="16"/>
        <v>-114473206</v>
      </c>
      <c r="L39" s="18">
        <f t="shared" si="16"/>
        <v>-47143894</v>
      </c>
      <c r="M39" s="18"/>
      <c r="N39" s="18">
        <f>N16-L16</f>
        <v>-150569225</v>
      </c>
      <c r="O39" s="18">
        <f>O16</f>
        <v>-54122757</v>
      </c>
      <c r="P39" s="18">
        <f t="shared" si="17"/>
        <v>-65460100</v>
      </c>
      <c r="Q39" s="18">
        <f t="shared" si="17"/>
        <v>-62949823</v>
      </c>
      <c r="R39" s="18"/>
      <c r="S39" s="18">
        <f>S16-Q16</f>
        <v>-331667442</v>
      </c>
      <c r="T39" s="18">
        <f>T16</f>
        <v>-108268178</v>
      </c>
      <c r="U39" s="18">
        <f t="shared" si="18"/>
        <v>-81389407</v>
      </c>
      <c r="V39" s="18">
        <f t="shared" si="18"/>
        <v>-100701291</v>
      </c>
      <c r="W39" s="18"/>
      <c r="X39" s="18">
        <f>X16-V16</f>
        <v>-171560806</v>
      </c>
      <c r="Y39" s="18">
        <f>Y16</f>
        <v>-67633795</v>
      </c>
      <c r="Z39" s="18">
        <f t="shared" si="19"/>
        <v>-222184678</v>
      </c>
      <c r="AA39" s="18">
        <f t="shared" si="19"/>
        <v>-485747960</v>
      </c>
      <c r="AB39" s="18"/>
      <c r="AC39" s="18">
        <f>AC16-AA16</f>
        <v>-1124589565</v>
      </c>
      <c r="AD39" s="18">
        <f>AD16</f>
        <v>-595810383</v>
      </c>
      <c r="AE39" s="18">
        <f t="shared" si="20"/>
        <v>-418939426</v>
      </c>
      <c r="AF39" s="18">
        <f t="shared" si="20"/>
        <v>-181213315</v>
      </c>
      <c r="AG39" s="18"/>
      <c r="AH39" s="18">
        <f>AH16-AF16</f>
        <v>-510740517</v>
      </c>
      <c r="AI39" s="18">
        <f>AI16</f>
        <v>-248917849</v>
      </c>
      <c r="AJ39" s="18">
        <f t="shared" si="21"/>
        <v>-495098625</v>
      </c>
      <c r="AK39" s="18">
        <f t="shared" si="21"/>
        <v>-377252905</v>
      </c>
      <c r="AL39" s="18"/>
      <c r="AM39" s="18">
        <f>AM16-AK16</f>
        <v>-627364128</v>
      </c>
      <c r="AN39" s="18">
        <f>AN16</f>
        <v>-278165858</v>
      </c>
      <c r="AO39" s="18">
        <f t="shared" si="22"/>
        <v>-1305723799</v>
      </c>
      <c r="AP39" s="18">
        <f t="shared" si="22"/>
        <v>-339956812</v>
      </c>
      <c r="AQ39" s="18"/>
      <c r="AR39" s="18">
        <f>AR16-AP16</f>
        <v>-567343740</v>
      </c>
      <c r="AS39" s="18">
        <f>AS16</f>
        <v>-669400155</v>
      </c>
      <c r="AT39" s="18">
        <f t="shared" si="23"/>
        <v>-1517817290</v>
      </c>
      <c r="AU39" s="18">
        <f t="shared" si="23"/>
        <v>-230878122</v>
      </c>
      <c r="AV39" s="18"/>
      <c r="AW39" s="18">
        <f>AW16-AU16</f>
        <v>2102701536</v>
      </c>
    </row>
    <row r="40" spans="3:49" s="9" customFormat="1">
      <c r="C40" s="16" t="str">
        <f>C17</f>
        <v>営業利益</v>
      </c>
      <c r="D40" s="17"/>
      <c r="E40" s="18">
        <f>E17</f>
        <v>1144197305</v>
      </c>
      <c r="F40" s="18">
        <f t="shared" si="15"/>
        <v>839036563</v>
      </c>
      <c r="G40" s="18">
        <f t="shared" si="15"/>
        <v>1830894690</v>
      </c>
      <c r="H40" s="18"/>
      <c r="I40" s="18">
        <f>I17-G17</f>
        <v>360924100</v>
      </c>
      <c r="J40" s="18">
        <f>J17</f>
        <v>1565045433</v>
      </c>
      <c r="K40" s="18">
        <f t="shared" si="16"/>
        <v>2895753362</v>
      </c>
      <c r="L40" s="18">
        <f t="shared" si="16"/>
        <v>2461191074</v>
      </c>
      <c r="M40" s="18"/>
      <c r="N40" s="18">
        <f>N17-L17</f>
        <v>1810733605</v>
      </c>
      <c r="O40" s="18">
        <f>O17</f>
        <v>1955204986</v>
      </c>
      <c r="P40" s="18">
        <f t="shared" si="17"/>
        <v>2408075090</v>
      </c>
      <c r="Q40" s="18">
        <f t="shared" si="17"/>
        <v>2637484985</v>
      </c>
      <c r="R40" s="18"/>
      <c r="S40" s="18">
        <f>S17-Q17</f>
        <v>1618581156</v>
      </c>
      <c r="T40" s="18">
        <f>T17</f>
        <v>2115028342</v>
      </c>
      <c r="U40" s="18">
        <f t="shared" si="18"/>
        <v>2306019734</v>
      </c>
      <c r="V40" s="18">
        <f t="shared" si="18"/>
        <v>1705868516</v>
      </c>
      <c r="W40" s="18"/>
      <c r="X40" s="18">
        <f>X17-V17</f>
        <v>1508131319</v>
      </c>
      <c r="Y40" s="18">
        <f>Y17</f>
        <v>2238440785</v>
      </c>
      <c r="Z40" s="18">
        <f t="shared" si="19"/>
        <v>1883733334</v>
      </c>
      <c r="AA40" s="18">
        <f t="shared" si="19"/>
        <v>1761099464</v>
      </c>
      <c r="AB40" s="18"/>
      <c r="AC40" s="18">
        <f>AC17-AA17</f>
        <v>-3581123852</v>
      </c>
      <c r="AD40" s="18">
        <f>AD17</f>
        <v>2051111086</v>
      </c>
      <c r="AE40" s="18">
        <f t="shared" si="20"/>
        <v>3032927461</v>
      </c>
      <c r="AF40" s="18">
        <f t="shared" si="20"/>
        <v>2257973202</v>
      </c>
      <c r="AG40" s="18"/>
      <c r="AH40" s="18">
        <f>AH17-AF17</f>
        <v>-2975309127</v>
      </c>
      <c r="AI40" s="18">
        <f>AI17</f>
        <v>-3549859813</v>
      </c>
      <c r="AJ40" s="18">
        <f t="shared" si="21"/>
        <v>843129692</v>
      </c>
      <c r="AK40" s="18">
        <f t="shared" si="21"/>
        <v>980228711</v>
      </c>
      <c r="AL40" s="18"/>
      <c r="AM40" s="18">
        <f>AM17-AK17</f>
        <v>-5609479955</v>
      </c>
      <c r="AN40" s="18">
        <f>AN17</f>
        <v>4769102796</v>
      </c>
      <c r="AO40" s="18">
        <f t="shared" si="22"/>
        <v>3439181180</v>
      </c>
      <c r="AP40" s="18">
        <f t="shared" si="22"/>
        <v>6298066078</v>
      </c>
      <c r="AQ40" s="18"/>
      <c r="AR40" s="18">
        <f>AR17-AP17</f>
        <v>-263671195</v>
      </c>
      <c r="AS40" s="18">
        <f>AS17</f>
        <v>4690648171</v>
      </c>
      <c r="AT40" s="18">
        <f t="shared" si="23"/>
        <v>1788789413</v>
      </c>
      <c r="AU40" s="18">
        <f t="shared" si="23"/>
        <v>1589331917</v>
      </c>
      <c r="AV40" s="18"/>
      <c r="AW40" s="18">
        <f>AW17-AU17</f>
        <v>-8223566227</v>
      </c>
    </row>
    <row r="41" spans="3:49" s="9" customFormat="1">
      <c r="C41" s="16" t="str">
        <f t="shared" ref="C41:C48" si="24">C19</f>
        <v>金融収益</v>
      </c>
      <c r="D41" s="17"/>
      <c r="E41" s="18">
        <f t="shared" ref="E41:E48" si="25">E19</f>
        <v>42615364</v>
      </c>
      <c r="F41" s="18">
        <f t="shared" ref="F41:G48" si="26">F19-E19</f>
        <v>71934192</v>
      </c>
      <c r="G41" s="18">
        <f t="shared" si="26"/>
        <v>130962905</v>
      </c>
      <c r="H41" s="18"/>
      <c r="I41" s="18">
        <f t="shared" ref="I41:I48" si="27">I19-G19</f>
        <v>-39273379</v>
      </c>
      <c r="J41" s="18">
        <f t="shared" ref="J41:J48" si="28">J19</f>
        <v>45053676</v>
      </c>
      <c r="K41" s="18">
        <f t="shared" ref="K41:L48" si="29">K19-J19</f>
        <v>49155300</v>
      </c>
      <c r="L41" s="18">
        <f t="shared" si="29"/>
        <v>39900537</v>
      </c>
      <c r="M41" s="18"/>
      <c r="N41" s="18">
        <f t="shared" ref="N41:N48" si="30">N19-L19</f>
        <v>20653766</v>
      </c>
      <c r="O41" s="18">
        <f t="shared" ref="O41:O48" si="31">O19</f>
        <v>45553162</v>
      </c>
      <c r="P41" s="18">
        <f t="shared" ref="P41:P48" si="32">P19-O19</f>
        <v>44172252</v>
      </c>
      <c r="Q41" s="18">
        <f>Q43-Q42</f>
        <v>466163121</v>
      </c>
      <c r="R41" s="18"/>
      <c r="S41" s="18">
        <f t="shared" ref="S41:S48" si="33">S19-Q19</f>
        <v>18406190</v>
      </c>
      <c r="T41" s="18">
        <f t="shared" ref="T41:T48" si="34">T19</f>
        <v>71412396</v>
      </c>
      <c r="U41" s="18">
        <f t="shared" ref="U41:V48" si="35">U19-T19</f>
        <v>98503228</v>
      </c>
      <c r="V41" s="18">
        <f t="shared" si="35"/>
        <v>44621679</v>
      </c>
      <c r="W41" s="18"/>
      <c r="X41" s="18">
        <f t="shared" ref="X41:X48" si="36">X19-V19</f>
        <v>-32326246</v>
      </c>
      <c r="Y41" s="18">
        <f t="shared" ref="Y41:Y48" si="37">Y19</f>
        <v>199338015</v>
      </c>
      <c r="Z41" s="18">
        <f t="shared" ref="Z41:Z48" si="38">Z19-Y19</f>
        <v>194159075</v>
      </c>
      <c r="AA41" s="18">
        <f>AA19-Z19+162800000</f>
        <v>50039581</v>
      </c>
      <c r="AB41" s="18"/>
      <c r="AC41" s="18">
        <f t="shared" ref="AC41:AC48" si="39">AC19-AA19</f>
        <v>75368758</v>
      </c>
      <c r="AD41" s="18">
        <f t="shared" ref="AD41:AD48" si="40">AD19</f>
        <v>54798568</v>
      </c>
      <c r="AE41" s="18">
        <f t="shared" ref="AE41:AF48" si="41">AE19-AD19</f>
        <v>63195026</v>
      </c>
      <c r="AF41" s="18">
        <f t="shared" si="41"/>
        <v>31268697</v>
      </c>
      <c r="AG41" s="18"/>
      <c r="AH41" s="18">
        <f t="shared" ref="AH41:AH48" si="42">AH19-AF19</f>
        <v>65744422</v>
      </c>
      <c r="AI41" s="18">
        <f t="shared" ref="AI41:AI48" si="43">AI19</f>
        <v>48018137</v>
      </c>
      <c r="AJ41" s="18">
        <f t="shared" ref="AJ41:AK48" si="44">AJ19-AI19</f>
        <v>7480316</v>
      </c>
      <c r="AK41" s="18">
        <f t="shared" si="44"/>
        <v>18783528</v>
      </c>
      <c r="AL41" s="18"/>
      <c r="AM41" s="18">
        <f t="shared" ref="AM41:AM48" si="45">AM19-AK19</f>
        <v>88513394</v>
      </c>
      <c r="AN41" s="18">
        <f t="shared" ref="AN41:AN48" si="46">AN19</f>
        <v>30194387</v>
      </c>
      <c r="AO41" s="18">
        <f t="shared" ref="AO41:AP48" si="47">AO19-AN19</f>
        <v>130571372</v>
      </c>
      <c r="AP41" s="18">
        <f t="shared" si="47"/>
        <v>260965548</v>
      </c>
      <c r="AQ41" s="18"/>
      <c r="AR41" s="18">
        <f t="shared" ref="AR41:AR48" si="48">AR19-AP19</f>
        <v>599869599</v>
      </c>
      <c r="AS41" s="18">
        <f t="shared" ref="AS41:AS48" si="49">AS19</f>
        <v>949669211</v>
      </c>
      <c r="AT41" s="18">
        <f t="shared" ref="AT41:AT48" si="50">AT19-AS19</f>
        <v>534726264</v>
      </c>
      <c r="AU41" s="18">
        <f>AU19-AT19+743500000</f>
        <v>194042037</v>
      </c>
      <c r="AV41" s="18"/>
      <c r="AW41" s="18">
        <f t="shared" ref="AW41:AW48" si="51">AW19-AU19</f>
        <v>-919545731</v>
      </c>
    </row>
    <row r="42" spans="3:49" s="9" customFormat="1">
      <c r="C42" s="16" t="str">
        <f t="shared" si="24"/>
        <v>金融費用</v>
      </c>
      <c r="D42" s="17"/>
      <c r="E42" s="18">
        <f t="shared" si="25"/>
        <v>-203514092</v>
      </c>
      <c r="F42" s="18">
        <f t="shared" si="26"/>
        <v>3830819</v>
      </c>
      <c r="G42" s="18">
        <f t="shared" si="26"/>
        <v>-124171374</v>
      </c>
      <c r="H42" s="18"/>
      <c r="I42" s="18">
        <f t="shared" si="27"/>
        <v>-313403705</v>
      </c>
      <c r="J42" s="18">
        <f t="shared" si="28"/>
        <v>-94784733</v>
      </c>
      <c r="K42" s="18">
        <f t="shared" si="29"/>
        <v>-330780076</v>
      </c>
      <c r="L42" s="18">
        <f t="shared" si="29"/>
        <v>-105964675</v>
      </c>
      <c r="M42" s="18"/>
      <c r="N42" s="18">
        <f t="shared" si="30"/>
        <v>-234071058</v>
      </c>
      <c r="O42" s="18">
        <f t="shared" si="31"/>
        <v>-382582682</v>
      </c>
      <c r="P42" s="18">
        <f t="shared" si="32"/>
        <v>-153473970</v>
      </c>
      <c r="Q42" s="18">
        <f>Q20-P20-397000000</f>
        <v>-70698797</v>
      </c>
      <c r="R42" s="18"/>
      <c r="S42" s="18">
        <f t="shared" si="33"/>
        <v>-129586763</v>
      </c>
      <c r="T42" s="18">
        <f t="shared" si="34"/>
        <v>-63420297</v>
      </c>
      <c r="U42" s="18">
        <f t="shared" si="35"/>
        <v>-70564314</v>
      </c>
      <c r="V42" s="18">
        <f t="shared" si="35"/>
        <v>-70631002</v>
      </c>
      <c r="W42" s="18"/>
      <c r="X42" s="18">
        <f t="shared" si="36"/>
        <v>-253442098</v>
      </c>
      <c r="Y42" s="18">
        <f t="shared" si="37"/>
        <v>-76691632</v>
      </c>
      <c r="Z42" s="18">
        <f t="shared" si="38"/>
        <v>-82997994</v>
      </c>
      <c r="AA42" s="18">
        <f>AA20-Z20-162800000</f>
        <v>-286416343</v>
      </c>
      <c r="AB42" s="18"/>
      <c r="AC42" s="18">
        <f t="shared" si="39"/>
        <v>-131505850</v>
      </c>
      <c r="AD42" s="18">
        <f t="shared" si="40"/>
        <v>-469262729</v>
      </c>
      <c r="AE42" s="18">
        <f t="shared" si="41"/>
        <v>-258745725</v>
      </c>
      <c r="AF42" s="18">
        <f t="shared" si="41"/>
        <v>-146291906</v>
      </c>
      <c r="AG42" s="18"/>
      <c r="AH42" s="18">
        <f t="shared" si="42"/>
        <v>-392943216</v>
      </c>
      <c r="AI42" s="18">
        <f t="shared" si="43"/>
        <v>-295500551</v>
      </c>
      <c r="AJ42" s="18">
        <f t="shared" si="44"/>
        <v>-322281935</v>
      </c>
      <c r="AK42" s="18">
        <f t="shared" si="44"/>
        <v>-248767478</v>
      </c>
      <c r="AL42" s="18"/>
      <c r="AM42" s="18">
        <f t="shared" si="45"/>
        <v>-202484818</v>
      </c>
      <c r="AN42" s="18">
        <f t="shared" si="46"/>
        <v>-258477579</v>
      </c>
      <c r="AO42" s="18">
        <f t="shared" si="47"/>
        <v>-356966041</v>
      </c>
      <c r="AP42" s="18">
        <f t="shared" si="47"/>
        <v>-240752694</v>
      </c>
      <c r="AQ42" s="18"/>
      <c r="AR42" s="18">
        <f t="shared" si="48"/>
        <v>-322258074</v>
      </c>
      <c r="AS42" s="18">
        <f t="shared" si="49"/>
        <v>-266269218</v>
      </c>
      <c r="AT42" s="18">
        <f t="shared" si="50"/>
        <v>-265337730</v>
      </c>
      <c r="AU42" s="18">
        <f>AU20-AT20-743500000</f>
        <v>-1010580343</v>
      </c>
      <c r="AV42" s="18"/>
      <c r="AW42" s="18">
        <f t="shared" si="51"/>
        <v>767437442</v>
      </c>
    </row>
    <row r="43" spans="3:49" s="9" customFormat="1">
      <c r="C43" s="16" t="str">
        <f t="shared" si="24"/>
        <v>金融収益・費用純額</v>
      </c>
      <c r="D43" s="17"/>
      <c r="E43" s="18">
        <f t="shared" si="25"/>
        <v>-160898728</v>
      </c>
      <c r="F43" s="18">
        <f t="shared" si="26"/>
        <v>75765011</v>
      </c>
      <c r="G43" s="18">
        <f t="shared" si="26"/>
        <v>6791531</v>
      </c>
      <c r="H43" s="18"/>
      <c r="I43" s="18">
        <f t="shared" si="27"/>
        <v>-352677084</v>
      </c>
      <c r="J43" s="18">
        <f t="shared" si="28"/>
        <v>-49731057</v>
      </c>
      <c r="K43" s="18">
        <f t="shared" si="29"/>
        <v>-281624776</v>
      </c>
      <c r="L43" s="18">
        <f t="shared" si="29"/>
        <v>-66064138</v>
      </c>
      <c r="M43" s="18"/>
      <c r="N43" s="18">
        <f t="shared" si="30"/>
        <v>-213417292</v>
      </c>
      <c r="O43" s="18">
        <f t="shared" si="31"/>
        <v>-337029520</v>
      </c>
      <c r="P43" s="18">
        <f t="shared" si="32"/>
        <v>-109301718</v>
      </c>
      <c r="Q43" s="18">
        <f t="shared" ref="Q43:Q48" si="52">Q21-P21</f>
        <v>395464324</v>
      </c>
      <c r="R43" s="18"/>
      <c r="S43" s="18">
        <f t="shared" si="33"/>
        <v>-111180573</v>
      </c>
      <c r="T43" s="18">
        <f t="shared" si="34"/>
        <v>7992099</v>
      </c>
      <c r="U43" s="18">
        <f t="shared" si="35"/>
        <v>27938914</v>
      </c>
      <c r="V43" s="18">
        <f t="shared" si="35"/>
        <v>-26009323</v>
      </c>
      <c r="W43" s="18"/>
      <c r="X43" s="18">
        <f t="shared" si="36"/>
        <v>-285768344</v>
      </c>
      <c r="Y43" s="18">
        <f t="shared" si="37"/>
        <v>122646383</v>
      </c>
      <c r="Z43" s="18">
        <f t="shared" si="38"/>
        <v>111161081</v>
      </c>
      <c r="AA43" s="18">
        <f t="shared" ref="AA43:AA48" si="53">AA21-Z21</f>
        <v>-236376762</v>
      </c>
      <c r="AB43" s="18"/>
      <c r="AC43" s="18">
        <f t="shared" si="39"/>
        <v>-56137092</v>
      </c>
      <c r="AD43" s="18">
        <f t="shared" si="40"/>
        <v>-414464161</v>
      </c>
      <c r="AE43" s="18">
        <f t="shared" si="41"/>
        <v>-195550699</v>
      </c>
      <c r="AF43" s="18">
        <f t="shared" si="41"/>
        <v>-115023209</v>
      </c>
      <c r="AG43" s="18"/>
      <c r="AH43" s="18">
        <f t="shared" si="42"/>
        <v>-327198794</v>
      </c>
      <c r="AI43" s="18">
        <f t="shared" si="43"/>
        <v>-247482414</v>
      </c>
      <c r="AJ43" s="18">
        <f t="shared" si="44"/>
        <v>-314801619</v>
      </c>
      <c r="AK43" s="18">
        <f t="shared" si="44"/>
        <v>-229983950</v>
      </c>
      <c r="AL43" s="18"/>
      <c r="AM43" s="18">
        <f t="shared" si="45"/>
        <v>-113971424</v>
      </c>
      <c r="AN43" s="18">
        <f t="shared" si="46"/>
        <v>-228283192</v>
      </c>
      <c r="AO43" s="18">
        <f t="shared" si="47"/>
        <v>-226394669</v>
      </c>
      <c r="AP43" s="18">
        <f t="shared" si="47"/>
        <v>20212854</v>
      </c>
      <c r="AQ43" s="18"/>
      <c r="AR43" s="18">
        <f t="shared" si="48"/>
        <v>277611525</v>
      </c>
      <c r="AS43" s="18">
        <f t="shared" si="49"/>
        <v>683399993</v>
      </c>
      <c r="AT43" s="18">
        <f t="shared" si="50"/>
        <v>269388534</v>
      </c>
      <c r="AU43" s="18">
        <f t="shared" ref="AU43:AU48" si="54">AU21-AT21</f>
        <v>-816538306</v>
      </c>
      <c r="AV43" s="18"/>
      <c r="AW43" s="18">
        <f t="shared" si="51"/>
        <v>-152108289</v>
      </c>
    </row>
    <row r="44" spans="3:49" s="9" customFormat="1">
      <c r="C44" s="16" t="str">
        <f t="shared" si="24"/>
        <v>持分法による投資損益</v>
      </c>
      <c r="D44" s="17"/>
      <c r="E44" s="18">
        <f t="shared" si="25"/>
        <v>-54984621</v>
      </c>
      <c r="F44" s="18">
        <f t="shared" si="26"/>
        <v>-27628891</v>
      </c>
      <c r="G44" s="18">
        <f t="shared" si="26"/>
        <v>-15484419</v>
      </c>
      <c r="H44" s="18"/>
      <c r="I44" s="18">
        <f t="shared" si="27"/>
        <v>-31819368</v>
      </c>
      <c r="J44" s="18">
        <f t="shared" si="28"/>
        <v>11092016</v>
      </c>
      <c r="K44" s="18">
        <f t="shared" si="29"/>
        <v>-6343421</v>
      </c>
      <c r="L44" s="18">
        <f t="shared" si="29"/>
        <v>26859327</v>
      </c>
      <c r="M44" s="18"/>
      <c r="N44" s="18">
        <f t="shared" si="30"/>
        <v>-36909460</v>
      </c>
      <c r="O44" s="18">
        <f t="shared" si="31"/>
        <v>8035109</v>
      </c>
      <c r="P44" s="18">
        <f t="shared" si="32"/>
        <v>-14227109</v>
      </c>
      <c r="Q44" s="18">
        <f t="shared" si="52"/>
        <v>38972539</v>
      </c>
      <c r="R44" s="18"/>
      <c r="S44" s="18">
        <f t="shared" si="33"/>
        <v>-23906805</v>
      </c>
      <c r="T44" s="18">
        <f t="shared" si="34"/>
        <v>39889327</v>
      </c>
      <c r="U44" s="18">
        <f t="shared" si="35"/>
        <v>-82016414</v>
      </c>
      <c r="V44" s="18">
        <f t="shared" si="35"/>
        <v>-3796648</v>
      </c>
      <c r="W44" s="18"/>
      <c r="X44" s="18">
        <f t="shared" si="36"/>
        <v>-138017736</v>
      </c>
      <c r="Y44" s="18">
        <f t="shared" si="37"/>
        <v>-110571282</v>
      </c>
      <c r="Z44" s="18">
        <f t="shared" si="38"/>
        <v>-117693791</v>
      </c>
      <c r="AA44" s="18">
        <f t="shared" si="53"/>
        <v>-108258785</v>
      </c>
      <c r="AB44" s="18"/>
      <c r="AC44" s="18">
        <f t="shared" si="39"/>
        <v>-570013606</v>
      </c>
      <c r="AD44" s="18">
        <f t="shared" si="40"/>
        <v>-267648703</v>
      </c>
      <c r="AE44" s="18">
        <f t="shared" si="41"/>
        <v>-106310746</v>
      </c>
      <c r="AF44" s="18">
        <f t="shared" si="41"/>
        <v>-39516109</v>
      </c>
      <c r="AG44" s="18"/>
      <c r="AH44" s="18">
        <f t="shared" si="42"/>
        <v>-64303322</v>
      </c>
      <c r="AI44" s="18">
        <f t="shared" si="43"/>
        <v>-124419924</v>
      </c>
      <c r="AJ44" s="18">
        <f t="shared" si="44"/>
        <v>-111180376</v>
      </c>
      <c r="AK44" s="18">
        <f t="shared" si="44"/>
        <v>-527159434</v>
      </c>
      <c r="AL44" s="18"/>
      <c r="AM44" s="18">
        <f t="shared" si="45"/>
        <v>-114449938</v>
      </c>
      <c r="AN44" s="18">
        <f t="shared" si="46"/>
        <v>-49538003</v>
      </c>
      <c r="AO44" s="18">
        <f t="shared" si="47"/>
        <v>13505840</v>
      </c>
      <c r="AP44" s="18">
        <f t="shared" si="47"/>
        <v>-87862935</v>
      </c>
      <c r="AQ44" s="18"/>
      <c r="AR44" s="18">
        <f t="shared" si="48"/>
        <v>-27164343</v>
      </c>
      <c r="AS44" s="18">
        <f t="shared" si="49"/>
        <v>-22409818</v>
      </c>
      <c r="AT44" s="18">
        <f t="shared" si="50"/>
        <v>54393770</v>
      </c>
      <c r="AU44" s="18">
        <f t="shared" si="54"/>
        <v>51862525</v>
      </c>
      <c r="AV44" s="18"/>
      <c r="AW44" s="18">
        <f t="shared" si="51"/>
        <v>-6648900</v>
      </c>
    </row>
    <row r="45" spans="3:49" s="9" customFormat="1">
      <c r="C45" s="16" t="str">
        <f t="shared" si="24"/>
        <v>税引前利益</v>
      </c>
      <c r="D45" s="17"/>
      <c r="E45" s="18">
        <f t="shared" si="25"/>
        <v>928313956</v>
      </c>
      <c r="F45" s="18">
        <f t="shared" si="26"/>
        <v>887172683</v>
      </c>
      <c r="G45" s="18">
        <f t="shared" si="26"/>
        <v>1822201802</v>
      </c>
      <c r="H45" s="18"/>
      <c r="I45" s="18">
        <f t="shared" si="27"/>
        <v>-23572352</v>
      </c>
      <c r="J45" s="18">
        <f t="shared" si="28"/>
        <v>1526406392</v>
      </c>
      <c r="K45" s="18">
        <f t="shared" si="29"/>
        <v>2607785165</v>
      </c>
      <c r="L45" s="18">
        <f t="shared" si="29"/>
        <v>2421986263</v>
      </c>
      <c r="M45" s="18"/>
      <c r="N45" s="18">
        <f t="shared" si="30"/>
        <v>1560406853</v>
      </c>
      <c r="O45" s="18">
        <f t="shared" si="31"/>
        <v>1626210575</v>
      </c>
      <c r="P45" s="18">
        <f t="shared" si="32"/>
        <v>2284546263</v>
      </c>
      <c r="Q45" s="18">
        <f t="shared" si="52"/>
        <v>3071921848</v>
      </c>
      <c r="R45" s="18"/>
      <c r="S45" s="18">
        <f t="shared" si="33"/>
        <v>1483493778</v>
      </c>
      <c r="T45" s="18">
        <f t="shared" si="34"/>
        <v>2162909768</v>
      </c>
      <c r="U45" s="18">
        <f t="shared" si="35"/>
        <v>2251942234</v>
      </c>
      <c r="V45" s="18">
        <f t="shared" si="35"/>
        <v>1676062545</v>
      </c>
      <c r="W45" s="18"/>
      <c r="X45" s="18">
        <f t="shared" si="36"/>
        <v>1084345239</v>
      </c>
      <c r="Y45" s="18">
        <f t="shared" si="37"/>
        <v>2250515886</v>
      </c>
      <c r="Z45" s="18">
        <f t="shared" si="38"/>
        <v>1877200624</v>
      </c>
      <c r="AA45" s="18">
        <f t="shared" si="53"/>
        <v>1416463917</v>
      </c>
      <c r="AB45" s="18"/>
      <c r="AC45" s="18">
        <f t="shared" si="39"/>
        <v>-4207274550</v>
      </c>
      <c r="AD45" s="18">
        <f t="shared" si="40"/>
        <v>1368998222</v>
      </c>
      <c r="AE45" s="18">
        <f t="shared" si="41"/>
        <v>2731066016</v>
      </c>
      <c r="AF45" s="18">
        <f t="shared" si="41"/>
        <v>2103433884</v>
      </c>
      <c r="AG45" s="18"/>
      <c r="AH45" s="18">
        <f t="shared" si="42"/>
        <v>-3366811243</v>
      </c>
      <c r="AI45" s="18">
        <f t="shared" si="43"/>
        <v>-3921762151</v>
      </c>
      <c r="AJ45" s="18">
        <f t="shared" si="44"/>
        <v>417147697</v>
      </c>
      <c r="AK45" s="18">
        <f t="shared" si="44"/>
        <v>223085327</v>
      </c>
      <c r="AL45" s="18"/>
      <c r="AM45" s="18">
        <f t="shared" si="45"/>
        <v>-5837901317</v>
      </c>
      <c r="AN45" s="18">
        <f t="shared" si="46"/>
        <v>4491281601</v>
      </c>
      <c r="AO45" s="18">
        <f t="shared" si="47"/>
        <v>3226292351</v>
      </c>
      <c r="AP45" s="18">
        <f t="shared" si="47"/>
        <v>6230415997</v>
      </c>
      <c r="AQ45" s="18"/>
      <c r="AR45" s="18">
        <f t="shared" si="48"/>
        <v>-13224013</v>
      </c>
      <c r="AS45" s="18">
        <f t="shared" si="49"/>
        <v>5351638346</v>
      </c>
      <c r="AT45" s="18">
        <f t="shared" si="50"/>
        <v>2112571717</v>
      </c>
      <c r="AU45" s="18">
        <f t="shared" si="54"/>
        <v>824656136</v>
      </c>
      <c r="AV45" s="18"/>
      <c r="AW45" s="18">
        <f t="shared" si="51"/>
        <v>-8382323416</v>
      </c>
    </row>
    <row r="46" spans="3:49" s="9" customFormat="1">
      <c r="C46" s="16" t="str">
        <f t="shared" si="24"/>
        <v>法人所得税費用</v>
      </c>
      <c r="D46" s="17"/>
      <c r="E46" s="18">
        <f t="shared" si="25"/>
        <v>-544012247</v>
      </c>
      <c r="F46" s="18">
        <f t="shared" si="26"/>
        <v>-721801918</v>
      </c>
      <c r="G46" s="18">
        <f t="shared" si="26"/>
        <v>-674742936</v>
      </c>
      <c r="H46" s="18"/>
      <c r="I46" s="18">
        <f t="shared" si="27"/>
        <v>337274407</v>
      </c>
      <c r="J46" s="18">
        <f t="shared" si="28"/>
        <v>-601065722</v>
      </c>
      <c r="K46" s="18">
        <f t="shared" si="29"/>
        <v>-892383306</v>
      </c>
      <c r="L46" s="18">
        <f t="shared" si="29"/>
        <v>-860251874</v>
      </c>
      <c r="M46" s="18"/>
      <c r="N46" s="18">
        <f t="shared" si="30"/>
        <v>-520994791</v>
      </c>
      <c r="O46" s="18">
        <f t="shared" si="31"/>
        <v>-579210923</v>
      </c>
      <c r="P46" s="18">
        <f t="shared" si="32"/>
        <v>-744851150</v>
      </c>
      <c r="Q46" s="18">
        <f t="shared" si="52"/>
        <v>-959874313</v>
      </c>
      <c r="R46" s="18"/>
      <c r="S46" s="18">
        <f t="shared" si="33"/>
        <v>-597163736</v>
      </c>
      <c r="T46" s="18">
        <f t="shared" si="34"/>
        <v>-533693759</v>
      </c>
      <c r="U46" s="18">
        <f t="shared" si="35"/>
        <v>-865366592</v>
      </c>
      <c r="V46" s="18">
        <f t="shared" si="35"/>
        <v>-701292768</v>
      </c>
      <c r="W46" s="18"/>
      <c r="X46" s="18">
        <f t="shared" si="36"/>
        <v>-412258290</v>
      </c>
      <c r="Y46" s="18">
        <f t="shared" si="37"/>
        <v>-667539392</v>
      </c>
      <c r="Z46" s="18">
        <f t="shared" si="38"/>
        <v>-537146294</v>
      </c>
      <c r="AA46" s="18">
        <f t="shared" si="53"/>
        <v>-444099631</v>
      </c>
      <c r="AB46" s="18"/>
      <c r="AC46" s="18">
        <f t="shared" si="39"/>
        <v>532601098</v>
      </c>
      <c r="AD46" s="18">
        <f t="shared" si="40"/>
        <v>-457490833</v>
      </c>
      <c r="AE46" s="18">
        <f t="shared" si="41"/>
        <v>-1041546652</v>
      </c>
      <c r="AF46" s="18">
        <f t="shared" si="41"/>
        <v>-735723108</v>
      </c>
      <c r="AG46" s="18"/>
      <c r="AH46" s="18">
        <f t="shared" si="42"/>
        <v>1339348566</v>
      </c>
      <c r="AI46" s="18">
        <f t="shared" si="43"/>
        <v>1319475573</v>
      </c>
      <c r="AJ46" s="18">
        <f t="shared" si="44"/>
        <v>112615965</v>
      </c>
      <c r="AK46" s="18">
        <f t="shared" si="44"/>
        <v>-323298897</v>
      </c>
      <c r="AL46" s="18"/>
      <c r="AM46" s="18">
        <f t="shared" si="45"/>
        <v>2591514602</v>
      </c>
      <c r="AN46" s="18">
        <f t="shared" si="46"/>
        <v>-1530574099</v>
      </c>
      <c r="AO46" s="18">
        <f t="shared" si="47"/>
        <v>-809013699</v>
      </c>
      <c r="AP46" s="18">
        <f t="shared" si="47"/>
        <v>-2318680922</v>
      </c>
      <c r="AQ46" s="18"/>
      <c r="AR46" s="18">
        <f t="shared" si="48"/>
        <v>-35249831</v>
      </c>
      <c r="AS46" s="18">
        <f t="shared" si="49"/>
        <v>-1563607899</v>
      </c>
      <c r="AT46" s="18">
        <f t="shared" si="50"/>
        <v>-1096113156</v>
      </c>
      <c r="AU46" s="18">
        <f t="shared" si="54"/>
        <v>-495030621</v>
      </c>
      <c r="AV46" s="18"/>
      <c r="AW46" s="18">
        <f t="shared" si="51"/>
        <v>3190206565</v>
      </c>
    </row>
    <row r="47" spans="3:49" s="9" customFormat="1">
      <c r="C47" s="16" t="str">
        <f t="shared" si="24"/>
        <v>当期利益</v>
      </c>
      <c r="D47" s="17"/>
      <c r="E47" s="18">
        <f t="shared" si="25"/>
        <v>384301709</v>
      </c>
      <c r="F47" s="18">
        <f t="shared" si="26"/>
        <v>165370765</v>
      </c>
      <c r="G47" s="18">
        <f t="shared" si="26"/>
        <v>1147458866</v>
      </c>
      <c r="H47" s="18"/>
      <c r="I47" s="18">
        <f t="shared" si="27"/>
        <v>313702055</v>
      </c>
      <c r="J47" s="18">
        <f t="shared" si="28"/>
        <v>925340670</v>
      </c>
      <c r="K47" s="18">
        <f t="shared" si="29"/>
        <v>1715401859</v>
      </c>
      <c r="L47" s="18">
        <f t="shared" si="29"/>
        <v>1561734389</v>
      </c>
      <c r="M47" s="18"/>
      <c r="N47" s="18">
        <f t="shared" si="30"/>
        <v>1039412062</v>
      </c>
      <c r="O47" s="18">
        <f t="shared" si="31"/>
        <v>1046999652</v>
      </c>
      <c r="P47" s="18">
        <f t="shared" si="32"/>
        <v>1539695113</v>
      </c>
      <c r="Q47" s="18">
        <f t="shared" si="52"/>
        <v>2112047535</v>
      </c>
      <c r="R47" s="18"/>
      <c r="S47" s="18">
        <f t="shared" si="33"/>
        <v>886330042</v>
      </c>
      <c r="T47" s="18">
        <f t="shared" si="34"/>
        <v>1629216009</v>
      </c>
      <c r="U47" s="18">
        <f t="shared" si="35"/>
        <v>1386575642</v>
      </c>
      <c r="V47" s="18">
        <f t="shared" si="35"/>
        <v>974769777</v>
      </c>
      <c r="W47" s="18"/>
      <c r="X47" s="18">
        <f t="shared" si="36"/>
        <v>672086949</v>
      </c>
      <c r="Y47" s="18">
        <f t="shared" si="37"/>
        <v>1582976494</v>
      </c>
      <c r="Z47" s="18">
        <f t="shared" si="38"/>
        <v>1340054330</v>
      </c>
      <c r="AA47" s="18">
        <f t="shared" si="53"/>
        <v>972364286</v>
      </c>
      <c r="AB47" s="18"/>
      <c r="AC47" s="18">
        <f t="shared" si="39"/>
        <v>-3674673452</v>
      </c>
      <c r="AD47" s="18">
        <f t="shared" si="40"/>
        <v>911507389</v>
      </c>
      <c r="AE47" s="18">
        <f t="shared" si="41"/>
        <v>1689519364</v>
      </c>
      <c r="AF47" s="18">
        <f t="shared" si="41"/>
        <v>1367710776</v>
      </c>
      <c r="AG47" s="18"/>
      <c r="AH47" s="18">
        <f t="shared" si="42"/>
        <v>-2027462677</v>
      </c>
      <c r="AI47" s="18">
        <f t="shared" si="43"/>
        <v>-2602286578</v>
      </c>
      <c r="AJ47" s="18">
        <f t="shared" si="44"/>
        <v>529763662</v>
      </c>
      <c r="AK47" s="18">
        <f t="shared" si="44"/>
        <v>-100213570</v>
      </c>
      <c r="AL47" s="18"/>
      <c r="AM47" s="18">
        <f t="shared" si="45"/>
        <v>-3246386715</v>
      </c>
      <c r="AN47" s="18">
        <f t="shared" si="46"/>
        <v>2960707502</v>
      </c>
      <c r="AO47" s="18">
        <f t="shared" si="47"/>
        <v>2417278652</v>
      </c>
      <c r="AP47" s="18">
        <f t="shared" si="47"/>
        <v>3911735075</v>
      </c>
      <c r="AQ47" s="18"/>
      <c r="AR47" s="18">
        <f t="shared" si="48"/>
        <v>-48473844</v>
      </c>
      <c r="AS47" s="18">
        <f t="shared" si="49"/>
        <v>3788030447</v>
      </c>
      <c r="AT47" s="18">
        <f t="shared" si="50"/>
        <v>1016458561</v>
      </c>
      <c r="AU47" s="18">
        <f t="shared" si="54"/>
        <v>329625515</v>
      </c>
      <c r="AV47" s="18"/>
      <c r="AW47" s="18">
        <f t="shared" si="51"/>
        <v>-5192116851</v>
      </c>
    </row>
    <row r="48" spans="3:49" s="9" customFormat="1">
      <c r="C48" s="16" t="str">
        <f t="shared" si="24"/>
        <v>親会社の所有者に帰属する当期利益</v>
      </c>
      <c r="D48" s="17"/>
      <c r="E48" s="18">
        <f t="shared" si="25"/>
        <v>380486983</v>
      </c>
      <c r="F48" s="18">
        <f t="shared" si="26"/>
        <v>159924987</v>
      </c>
      <c r="G48" s="18">
        <f t="shared" si="26"/>
        <v>1138187945</v>
      </c>
      <c r="H48" s="18"/>
      <c r="I48" s="18">
        <f t="shared" si="27"/>
        <v>303075534</v>
      </c>
      <c r="J48" s="18">
        <f t="shared" si="28"/>
        <v>916504171</v>
      </c>
      <c r="K48" s="18">
        <f t="shared" si="29"/>
        <v>1703392549</v>
      </c>
      <c r="L48" s="18">
        <f t="shared" si="29"/>
        <v>1556680512</v>
      </c>
      <c r="M48" s="18"/>
      <c r="N48" s="18">
        <f t="shared" si="30"/>
        <v>1035005106</v>
      </c>
      <c r="O48" s="18">
        <f t="shared" si="31"/>
        <v>1059572370</v>
      </c>
      <c r="P48" s="18">
        <f t="shared" si="32"/>
        <v>1548161786</v>
      </c>
      <c r="Q48" s="18">
        <f t="shared" si="52"/>
        <v>2107426718</v>
      </c>
      <c r="R48" s="18"/>
      <c r="S48" s="18">
        <f t="shared" si="33"/>
        <v>915875239</v>
      </c>
      <c r="T48" s="18">
        <f t="shared" si="34"/>
        <v>1618911829</v>
      </c>
      <c r="U48" s="18">
        <f t="shared" si="35"/>
        <v>1387434974</v>
      </c>
      <c r="V48" s="18">
        <f t="shared" si="35"/>
        <v>970253894</v>
      </c>
      <c r="W48" s="18"/>
      <c r="X48" s="18">
        <f t="shared" si="36"/>
        <v>688098631</v>
      </c>
      <c r="Y48" s="18">
        <f t="shared" si="37"/>
        <v>1579239142</v>
      </c>
      <c r="Z48" s="18">
        <f t="shared" si="38"/>
        <v>1368985868</v>
      </c>
      <c r="AA48" s="18">
        <f t="shared" si="53"/>
        <v>957990909</v>
      </c>
      <c r="AB48" s="18"/>
      <c r="AC48" s="18">
        <f t="shared" si="39"/>
        <v>-3639447938</v>
      </c>
      <c r="AD48" s="18">
        <f t="shared" si="40"/>
        <v>909395213</v>
      </c>
      <c r="AE48" s="18">
        <f t="shared" si="41"/>
        <v>1659854128</v>
      </c>
      <c r="AF48" s="18">
        <f t="shared" si="41"/>
        <v>1311230275</v>
      </c>
      <c r="AG48" s="18"/>
      <c r="AH48" s="18">
        <f t="shared" si="42"/>
        <v>-1924477984</v>
      </c>
      <c r="AI48" s="18">
        <f t="shared" si="43"/>
        <v>-2613855048</v>
      </c>
      <c r="AJ48" s="18">
        <f t="shared" si="44"/>
        <v>519679598</v>
      </c>
      <c r="AK48" s="18">
        <f t="shared" si="44"/>
        <v>-114535273</v>
      </c>
      <c r="AL48" s="18"/>
      <c r="AM48" s="18">
        <f t="shared" si="45"/>
        <v>-3247695840</v>
      </c>
      <c r="AN48" s="18">
        <f t="shared" si="46"/>
        <v>2980114253</v>
      </c>
      <c r="AO48" s="18">
        <f t="shared" si="47"/>
        <v>2424348843</v>
      </c>
      <c r="AP48" s="18">
        <f t="shared" si="47"/>
        <v>3716392964</v>
      </c>
      <c r="AQ48" s="18"/>
      <c r="AR48" s="18">
        <f t="shared" si="48"/>
        <v>-142083378</v>
      </c>
      <c r="AS48" s="18">
        <f t="shared" si="49"/>
        <v>3622053553</v>
      </c>
      <c r="AT48" s="18">
        <f t="shared" si="50"/>
        <v>795892948</v>
      </c>
      <c r="AU48" s="18">
        <f t="shared" si="54"/>
        <v>187801616</v>
      </c>
      <c r="AV48" s="18"/>
      <c r="AW48" s="18">
        <f t="shared" si="51"/>
        <v>-4674628494</v>
      </c>
    </row>
    <row r="49" spans="3:49" s="9" customFormat="1">
      <c r="C49" s="16" t="str">
        <f t="shared" ref="C49" si="55">C28</f>
        <v>非支配株主利益</v>
      </c>
      <c r="D49" s="17"/>
      <c r="E49" s="18">
        <f t="shared" ref="E49" si="56">E28</f>
        <v>3814726</v>
      </c>
      <c r="F49" s="18">
        <f t="shared" ref="F49:G49" si="57">F28-E28</f>
        <v>5445778</v>
      </c>
      <c r="G49" s="18">
        <f t="shared" si="57"/>
        <v>9270921</v>
      </c>
      <c r="H49" s="18"/>
      <c r="I49" s="18">
        <f>I28-G28</f>
        <v>10626521</v>
      </c>
      <c r="J49" s="18">
        <f t="shared" ref="J49" si="58">J28</f>
        <v>8836499</v>
      </c>
      <c r="K49" s="18">
        <f t="shared" ref="K49:L49" si="59">K28-J28</f>
        <v>12009310</v>
      </c>
      <c r="L49" s="18">
        <f t="shared" si="59"/>
        <v>5053877</v>
      </c>
      <c r="M49" s="18"/>
      <c r="N49" s="18">
        <f>N28-L28</f>
        <v>4406956</v>
      </c>
      <c r="O49" s="18">
        <f t="shared" ref="O49:AS49" si="60">O28</f>
        <v>-12572718</v>
      </c>
      <c r="P49" s="18">
        <f t="shared" ref="P49:Q49" si="61">P28-O28</f>
        <v>-8466673</v>
      </c>
      <c r="Q49" s="18">
        <f t="shared" si="61"/>
        <v>4620817</v>
      </c>
      <c r="R49" s="18"/>
      <c r="S49" s="18">
        <f>S28-Q28</f>
        <v>-29545197</v>
      </c>
      <c r="T49" s="18">
        <f t="shared" si="60"/>
        <v>10304180</v>
      </c>
      <c r="U49" s="18">
        <f t="shared" ref="U49:V49" si="62">U28-T28</f>
        <v>-859332</v>
      </c>
      <c r="V49" s="18">
        <f t="shared" si="62"/>
        <v>4515883</v>
      </c>
      <c r="W49" s="18"/>
      <c r="X49" s="18">
        <f>X28-V28</f>
        <v>-16011682</v>
      </c>
      <c r="Y49" s="18">
        <f t="shared" si="60"/>
        <v>3737352</v>
      </c>
      <c r="Z49" s="18">
        <f t="shared" ref="Z49:AA49" si="63">Z28-Y28</f>
        <v>-28931538</v>
      </c>
      <c r="AA49" s="18">
        <f t="shared" si="63"/>
        <v>14373377</v>
      </c>
      <c r="AB49" s="18"/>
      <c r="AC49" s="18">
        <f>AC28-AA28</f>
        <v>-35225514</v>
      </c>
      <c r="AD49" s="18">
        <f t="shared" si="60"/>
        <v>2112176</v>
      </c>
      <c r="AE49" s="18">
        <f t="shared" ref="AE49:AF49" si="64">AE28-AD28</f>
        <v>29665236</v>
      </c>
      <c r="AF49" s="18">
        <f t="shared" si="64"/>
        <v>56480501</v>
      </c>
      <c r="AG49" s="18"/>
      <c r="AH49" s="18">
        <f>AH28-AF28</f>
        <v>-102984693</v>
      </c>
      <c r="AI49" s="18">
        <f t="shared" si="60"/>
        <v>11568470</v>
      </c>
      <c r="AJ49" s="18">
        <f t="shared" ref="AJ49:AK49" si="65">AJ28-AI28</f>
        <v>10084064</v>
      </c>
      <c r="AK49" s="18">
        <f t="shared" si="65"/>
        <v>14321703</v>
      </c>
      <c r="AL49" s="18"/>
      <c r="AM49" s="18">
        <f>AM28-AK28</f>
        <v>1309125</v>
      </c>
      <c r="AN49" s="18">
        <f t="shared" si="60"/>
        <v>-19406751</v>
      </c>
      <c r="AO49" s="18">
        <f t="shared" ref="AO49:AP49" si="66">AO28-AN28</f>
        <v>-7070191</v>
      </c>
      <c r="AP49" s="18">
        <f t="shared" si="66"/>
        <v>195342111</v>
      </c>
      <c r="AQ49" s="18"/>
      <c r="AR49" s="18">
        <f>AR28-AP28</f>
        <v>93609534</v>
      </c>
      <c r="AS49" s="18">
        <f t="shared" si="60"/>
        <v>165976894</v>
      </c>
      <c r="AT49" s="18">
        <f t="shared" ref="AT49:AU49" si="67">AT28-AS28</f>
        <v>220565613</v>
      </c>
      <c r="AU49" s="18">
        <f t="shared" si="67"/>
        <v>141823899</v>
      </c>
      <c r="AV49" s="18"/>
      <c r="AW49" s="18">
        <f>AW28-AU28</f>
        <v>-517488357</v>
      </c>
    </row>
    <row r="50" spans="3:49">
      <c r="D50" s="5"/>
    </row>
    <row r="51" spans="3:49">
      <c r="C51" s="15" t="s">
        <v>97</v>
      </c>
      <c r="D51" t="s">
        <v>98</v>
      </c>
    </row>
    <row r="52" spans="3:49">
      <c r="C52" s="15" t="s">
        <v>99</v>
      </c>
      <c r="D52" t="s">
        <v>100</v>
      </c>
    </row>
    <row r="53" spans="3:49"/>
    <row r="54" spans="3:49"/>
    <row r="55" spans="3:49"/>
    <row r="56" spans="3:49"/>
    <row r="57" spans="3:49"/>
    <row r="58" spans="3:49"/>
    <row r="59" spans="3:49"/>
  </sheetData>
  <phoneticPr fontId="18"/>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EBDE6-4463-4704-96D3-0116A8971CE4}">
  <sheetPr>
    <tabColor rgb="FFFF0000"/>
  </sheetPr>
  <dimension ref="A1:BG59"/>
  <sheetViews>
    <sheetView workbookViewId="0"/>
    <sheetView workbookViewId="1"/>
  </sheetViews>
  <sheetFormatPr defaultColWidth="0" defaultRowHeight="13.2" zeroHeight="1"/>
  <cols>
    <col min="1" max="1" width="3" customWidth="1"/>
    <col min="2" max="2" width="16.77734375" customWidth="1"/>
    <col min="3" max="3" width="43.44140625" customWidth="1"/>
    <col min="4" max="48" width="10.77734375" customWidth="1"/>
    <col min="49" max="49" width="11.44140625" bestFit="1" customWidth="1"/>
    <col min="50" max="59" width="11.44140625" hidden="1" customWidth="1"/>
    <col min="60" max="16384" width="9" hidden="1"/>
  </cols>
  <sheetData>
    <row r="1" spans="1:48">
      <c r="J1" s="21"/>
      <c r="K1" s="21"/>
      <c r="L1" s="21"/>
      <c r="M1" s="4"/>
    </row>
    <row r="2" spans="1:48">
      <c r="C2" t="s">
        <v>4</v>
      </c>
      <c r="D2" s="319" t="s">
        <v>111</v>
      </c>
      <c r="E2" s="319"/>
      <c r="F2" s="319"/>
      <c r="G2" s="319"/>
      <c r="H2" s="319"/>
      <c r="I2" s="316" t="s">
        <v>112</v>
      </c>
      <c r="J2" s="317"/>
      <c r="K2" s="317"/>
      <c r="L2" s="317"/>
      <c r="M2" s="318"/>
      <c r="N2" s="316" t="s">
        <v>113</v>
      </c>
      <c r="O2" s="317"/>
      <c r="P2" s="317"/>
      <c r="Q2" s="317"/>
      <c r="R2" s="318"/>
      <c r="S2" s="316" t="s">
        <v>114</v>
      </c>
      <c r="T2" s="317"/>
      <c r="U2" s="317"/>
      <c r="V2" s="317"/>
      <c r="W2" s="318"/>
      <c r="X2" s="316" t="s">
        <v>115</v>
      </c>
      <c r="Y2" s="317"/>
      <c r="Z2" s="317"/>
      <c r="AA2" s="317"/>
      <c r="AB2" s="318"/>
      <c r="AC2" s="316" t="s">
        <v>116</v>
      </c>
      <c r="AD2" s="317"/>
      <c r="AE2" s="317"/>
      <c r="AF2" s="317"/>
      <c r="AG2" s="318"/>
      <c r="AH2" s="316" t="s">
        <v>117</v>
      </c>
      <c r="AI2" s="317"/>
      <c r="AJ2" s="317"/>
      <c r="AK2" s="317"/>
      <c r="AL2" s="318"/>
      <c r="AM2" s="316" t="s">
        <v>118</v>
      </c>
      <c r="AN2" s="317"/>
      <c r="AO2" s="317"/>
      <c r="AP2" s="317"/>
      <c r="AQ2" s="318"/>
      <c r="AR2" s="316" t="s">
        <v>119</v>
      </c>
      <c r="AS2" s="317"/>
      <c r="AT2" s="317"/>
      <c r="AU2" s="317"/>
      <c r="AV2" s="318"/>
    </row>
    <row r="3" spans="1:48" s="14" customFormat="1" ht="52.8">
      <c r="C3" s="13" t="s">
        <v>5</v>
      </c>
      <c r="D3" s="13" t="s">
        <v>120</v>
      </c>
      <c r="E3" s="13" t="s">
        <v>121</v>
      </c>
      <c r="F3" s="13" t="s">
        <v>122</v>
      </c>
      <c r="G3" s="13" t="s">
        <v>101</v>
      </c>
      <c r="H3" s="13" t="s">
        <v>123</v>
      </c>
      <c r="I3" s="13" t="s">
        <v>124</v>
      </c>
      <c r="J3" s="13" t="s">
        <v>125</v>
      </c>
      <c r="K3" s="13" t="s">
        <v>126</v>
      </c>
      <c r="L3" s="13" t="s">
        <v>102</v>
      </c>
      <c r="M3" s="13" t="s">
        <v>127</v>
      </c>
      <c r="N3" s="13" t="s">
        <v>128</v>
      </c>
      <c r="O3" s="13" t="s">
        <v>129</v>
      </c>
      <c r="P3" s="13" t="s">
        <v>130</v>
      </c>
      <c r="Q3" s="13" t="s">
        <v>103</v>
      </c>
      <c r="R3" s="13" t="s">
        <v>131</v>
      </c>
      <c r="S3" s="13" t="s">
        <v>132</v>
      </c>
      <c r="T3" s="13" t="s">
        <v>133</v>
      </c>
      <c r="U3" s="13" t="s">
        <v>134</v>
      </c>
      <c r="V3" s="13" t="s">
        <v>104</v>
      </c>
      <c r="W3" s="13" t="s">
        <v>135</v>
      </c>
      <c r="X3" s="13" t="s">
        <v>136</v>
      </c>
      <c r="Y3" s="13" t="s">
        <v>137</v>
      </c>
      <c r="Z3" s="13" t="s">
        <v>138</v>
      </c>
      <c r="AA3" s="13" t="s">
        <v>105</v>
      </c>
      <c r="AB3" s="13" t="s">
        <v>139</v>
      </c>
      <c r="AC3" s="13" t="s">
        <v>140</v>
      </c>
      <c r="AD3" s="13" t="s">
        <v>141</v>
      </c>
      <c r="AE3" s="13" t="s">
        <v>142</v>
      </c>
      <c r="AF3" s="13" t="s">
        <v>106</v>
      </c>
      <c r="AG3" s="13" t="s">
        <v>143</v>
      </c>
      <c r="AH3" s="13" t="s">
        <v>144</v>
      </c>
      <c r="AI3" s="13" t="s">
        <v>145</v>
      </c>
      <c r="AJ3" s="13" t="s">
        <v>146</v>
      </c>
      <c r="AK3" s="13" t="s">
        <v>107</v>
      </c>
      <c r="AL3" s="13" t="s">
        <v>147</v>
      </c>
      <c r="AM3" s="13" t="s">
        <v>148</v>
      </c>
      <c r="AN3" s="13" t="s">
        <v>149</v>
      </c>
      <c r="AO3" s="13" t="s">
        <v>150</v>
      </c>
      <c r="AP3" s="13" t="s">
        <v>108</v>
      </c>
      <c r="AQ3" s="13" t="s">
        <v>151</v>
      </c>
      <c r="AR3" s="13" t="s">
        <v>152</v>
      </c>
      <c r="AS3" s="13" t="s">
        <v>153</v>
      </c>
      <c r="AT3" s="13" t="s">
        <v>154</v>
      </c>
      <c r="AU3" s="13" t="s">
        <v>109</v>
      </c>
      <c r="AV3" s="13" t="s">
        <v>155</v>
      </c>
    </row>
    <row r="4" spans="1:48" ht="26.4">
      <c r="B4" t="s">
        <v>43</v>
      </c>
      <c r="C4" s="32" t="s">
        <v>156</v>
      </c>
      <c r="D4" s="26">
        <v>20018885846</v>
      </c>
      <c r="E4" s="26">
        <v>43243575735</v>
      </c>
      <c r="F4" s="26">
        <v>65690884518</v>
      </c>
      <c r="G4" s="26">
        <v>44050689422</v>
      </c>
      <c r="H4" s="26">
        <v>87294265157</v>
      </c>
      <c r="I4" s="26">
        <v>22931956779</v>
      </c>
      <c r="J4" s="26">
        <v>47797153106</v>
      </c>
      <c r="K4" s="26">
        <v>71843254876</v>
      </c>
      <c r="L4" s="26">
        <v>47789960983</v>
      </c>
      <c r="M4" s="26">
        <v>95587114089</v>
      </c>
      <c r="N4" s="26">
        <v>24184892462</v>
      </c>
      <c r="O4" s="26">
        <v>50183013362</v>
      </c>
      <c r="P4" s="26">
        <v>76410732534</v>
      </c>
      <c r="Q4" s="26">
        <v>51595702356</v>
      </c>
      <c r="R4" s="26">
        <v>101778715718</v>
      </c>
      <c r="S4" s="26">
        <v>27160657143</v>
      </c>
      <c r="T4" s="26">
        <v>56038213677</v>
      </c>
      <c r="U4" s="26">
        <v>84611870484</v>
      </c>
      <c r="V4" s="26">
        <v>60465799767</v>
      </c>
      <c r="W4" s="26">
        <v>116504013444</v>
      </c>
      <c r="X4" s="26">
        <v>35384902788</v>
      </c>
      <c r="Y4" s="26">
        <v>71980583196</v>
      </c>
      <c r="Z4" s="26">
        <v>108895179981</v>
      </c>
      <c r="AA4" s="26">
        <v>73040954607</v>
      </c>
      <c r="AB4" s="26">
        <v>145021537803</v>
      </c>
      <c r="AC4" s="26">
        <v>39212350963</v>
      </c>
      <c r="AD4" s="26">
        <v>80017449659</v>
      </c>
      <c r="AE4" s="26">
        <v>119272126465</v>
      </c>
      <c r="AF4" s="26">
        <v>76460271573</v>
      </c>
      <c r="AG4" s="26">
        <v>156477721232</v>
      </c>
      <c r="AH4" s="26">
        <v>27293681991</v>
      </c>
      <c r="AI4" s="26">
        <v>63472879269</v>
      </c>
      <c r="AJ4" s="26">
        <v>100820154589</v>
      </c>
      <c r="AK4" s="26">
        <v>71287274822</v>
      </c>
      <c r="AL4" s="26">
        <v>134760154091</v>
      </c>
      <c r="AM4" s="26">
        <v>37420353002</v>
      </c>
      <c r="AN4" s="26">
        <v>76642102022</v>
      </c>
      <c r="AO4" s="26">
        <v>116921728922</v>
      </c>
      <c r="AP4" s="26">
        <v>76712495322</v>
      </c>
      <c r="AQ4" s="26">
        <v>153354597344</v>
      </c>
      <c r="AR4" s="26">
        <v>43816053954</v>
      </c>
      <c r="AS4" s="26">
        <v>91969586225</v>
      </c>
      <c r="AT4" s="26">
        <v>140866227190</v>
      </c>
      <c r="AU4" s="26">
        <v>-86410380972</v>
      </c>
      <c r="AV4" s="26">
        <v>5559205253</v>
      </c>
    </row>
    <row r="5" spans="1:48" ht="26.4">
      <c r="A5" t="s">
        <v>110</v>
      </c>
      <c r="B5" t="s">
        <v>46</v>
      </c>
      <c r="C5" s="32" t="s">
        <v>157</v>
      </c>
      <c r="D5" s="26">
        <v>-4932623675</v>
      </c>
      <c r="E5" s="26">
        <v>-11022611700</v>
      </c>
      <c r="F5" s="26">
        <v>-16762171332</v>
      </c>
      <c r="G5" s="26">
        <v>-11286005606</v>
      </c>
      <c r="H5" s="26">
        <v>-22308617306</v>
      </c>
      <c r="I5" s="26">
        <v>-5602624502</v>
      </c>
      <c r="J5" s="26">
        <v>-12019803280</v>
      </c>
      <c r="K5" s="26">
        <v>-18073451257</v>
      </c>
      <c r="L5" s="26">
        <v>-12085298571</v>
      </c>
      <c r="M5" s="26">
        <v>-24105101851</v>
      </c>
      <c r="N5" s="26">
        <v>-6250177881</v>
      </c>
      <c r="O5" s="26">
        <v>-12819492197</v>
      </c>
      <c r="P5" s="26">
        <v>-19597952094</v>
      </c>
      <c r="Q5" s="26">
        <v>-13396008297</v>
      </c>
      <c r="R5" s="26">
        <v>-26215500494</v>
      </c>
      <c r="S5" s="26">
        <v>-6923346264</v>
      </c>
      <c r="T5" s="26">
        <v>-14402941570</v>
      </c>
      <c r="U5" s="26">
        <v>-22114638095</v>
      </c>
      <c r="V5" s="26">
        <v>-16456814248</v>
      </c>
      <c r="W5" s="26">
        <v>-30859755818</v>
      </c>
      <c r="X5" s="26">
        <v>-9551383619</v>
      </c>
      <c r="Y5" s="26">
        <v>-19418207622</v>
      </c>
      <c r="Z5" s="26">
        <v>-29353266436</v>
      </c>
      <c r="AA5" s="26">
        <v>-19698963849</v>
      </c>
      <c r="AB5" s="26">
        <v>-39117171471</v>
      </c>
      <c r="AC5" s="26">
        <v>-10376379248</v>
      </c>
      <c r="AD5" s="26">
        <v>-20902761955</v>
      </c>
      <c r="AE5" s="26">
        <v>-30736633653</v>
      </c>
      <c r="AF5" s="26">
        <v>-19302139846</v>
      </c>
      <c r="AG5" s="26">
        <v>-40204901801</v>
      </c>
      <c r="AH5" s="26">
        <v>-7128988711</v>
      </c>
      <c r="AI5" s="26">
        <v>-16547696466</v>
      </c>
      <c r="AJ5" s="26">
        <v>-26093199631</v>
      </c>
      <c r="AK5" s="26">
        <v>-18181276516</v>
      </c>
      <c r="AL5" s="26">
        <v>-34728972982</v>
      </c>
      <c r="AM5" s="26">
        <v>-9011697424</v>
      </c>
      <c r="AN5" s="26">
        <v>-18750395386</v>
      </c>
      <c r="AO5" s="26">
        <v>-28983876459</v>
      </c>
      <c r="AP5" s="26">
        <v>-19429957241</v>
      </c>
      <c r="AQ5" s="26">
        <v>-38180352627</v>
      </c>
      <c r="AR5" s="26">
        <v>-10927474725</v>
      </c>
      <c r="AS5" s="26">
        <v>-23275061542</v>
      </c>
      <c r="AT5" s="26">
        <v>-35962685361</v>
      </c>
      <c r="AU5" s="26">
        <v>21579325350</v>
      </c>
      <c r="AV5" s="26">
        <v>-1695736192</v>
      </c>
    </row>
    <row r="6" spans="1:48">
      <c r="C6" s="34"/>
      <c r="D6" s="35">
        <v>-0.2463985115328281</v>
      </c>
      <c r="E6" s="35">
        <v>-0.25489593570030894</v>
      </c>
      <c r="F6" s="35">
        <v>-0.25516738669285216</v>
      </c>
      <c r="G6" s="35">
        <v>-0.25620497100241729</v>
      </c>
      <c r="H6" s="35">
        <v>-0.25555650495341964</v>
      </c>
      <c r="I6" s="35">
        <v>-0.24431515182038971</v>
      </c>
      <c r="J6" s="35">
        <v>-0.25147529714465666</v>
      </c>
      <c r="K6" s="35">
        <v>-0.25156782342607403</v>
      </c>
      <c r="L6" s="35">
        <v>-0.25288362497929268</v>
      </c>
      <c r="M6" s="35">
        <v>-0.25217940807958733</v>
      </c>
      <c r="N6" s="35">
        <v>-0.2584331475039825</v>
      </c>
      <c r="O6" s="35">
        <v>-0.25545481106376294</v>
      </c>
      <c r="P6" s="35">
        <v>-0.25648166748407525</v>
      </c>
      <c r="Q6" s="35">
        <v>-0.25963418822308548</v>
      </c>
      <c r="R6" s="35">
        <v>-0.25757350452952982</v>
      </c>
      <c r="S6" s="35">
        <v>-0.25490348880547337</v>
      </c>
      <c r="T6" s="35">
        <v>-0.25701999805021375</v>
      </c>
      <c r="U6" s="35">
        <v>-0.26136566853443871</v>
      </c>
      <c r="V6" s="35">
        <v>-0.27216731295070906</v>
      </c>
      <c r="W6" s="35">
        <v>-0.26488148266955081</v>
      </c>
      <c r="X6" s="35">
        <v>-0.2699282141941941</v>
      </c>
      <c r="Y6" s="35">
        <v>-0.26977007909376149</v>
      </c>
      <c r="Z6" s="35">
        <v>-0.26955524056364616</v>
      </c>
      <c r="AA6" s="35">
        <v>-0.26969751360714167</v>
      </c>
      <c r="AB6" s="35">
        <v>-0.26973353105755576</v>
      </c>
      <c r="AC6" s="35">
        <v>-0.2646201768874033</v>
      </c>
      <c r="AD6" s="35">
        <v>-0.26122754529266545</v>
      </c>
      <c r="AE6" s="35">
        <v>-0.2577017327013077</v>
      </c>
      <c r="AF6" s="35">
        <v>-0.25244665561475799</v>
      </c>
      <c r="AG6" s="35">
        <v>-0.25693690759587839</v>
      </c>
      <c r="AH6" s="35">
        <v>-0.26119556582181769</v>
      </c>
      <c r="AI6" s="35">
        <v>-0.26070499174726824</v>
      </c>
      <c r="AJ6" s="35">
        <v>-0.25880935947153272</v>
      </c>
      <c r="AK6" s="35">
        <v>-0.25504238395137901</v>
      </c>
      <c r="AL6" s="35">
        <v>-0.25770950780115937</v>
      </c>
      <c r="AM6" s="35">
        <v>-0.24082342097409806</v>
      </c>
      <c r="AN6" s="35">
        <v>-0.24464876212056041</v>
      </c>
      <c r="AO6" s="35">
        <v>-0.24789127501129854</v>
      </c>
      <c r="AP6" s="35">
        <v>-0.25328282125933893</v>
      </c>
      <c r="AQ6" s="35">
        <v>-0.24896777330617018</v>
      </c>
      <c r="AR6" s="35">
        <v>-0.24939431415873595</v>
      </c>
      <c r="AS6" s="35">
        <v>-0.25307346153606119</v>
      </c>
      <c r="AT6" s="35">
        <v>-0.255296717164815</v>
      </c>
      <c r="AU6" s="35">
        <v>-0.24973070489056703</v>
      </c>
      <c r="AV6" s="35">
        <v>-0.30503212506588123</v>
      </c>
    </row>
    <row r="7" spans="1:48" s="9" customFormat="1" ht="26.4">
      <c r="A7" s="9" t="s">
        <v>110</v>
      </c>
      <c r="B7" s="9" t="s">
        <v>158</v>
      </c>
      <c r="C7" s="33" t="s">
        <v>159</v>
      </c>
      <c r="D7" s="27">
        <v>15086262171</v>
      </c>
      <c r="E7" s="27">
        <v>32220964035</v>
      </c>
      <c r="F7" s="27">
        <v>48928713186</v>
      </c>
      <c r="G7" s="26">
        <v>32764683816</v>
      </c>
      <c r="H7" s="27">
        <v>64985647851</v>
      </c>
      <c r="I7" s="27">
        <v>17329332277</v>
      </c>
      <c r="J7" s="27">
        <v>35777349826</v>
      </c>
      <c r="K7" s="27">
        <v>53769803619</v>
      </c>
      <c r="L7" s="26">
        <v>35704662412</v>
      </c>
      <c r="M7" s="27">
        <v>71482012238</v>
      </c>
      <c r="N7" s="27">
        <v>17934714581</v>
      </c>
      <c r="O7" s="27">
        <v>37363521165</v>
      </c>
      <c r="P7" s="27">
        <v>56812780440</v>
      </c>
      <c r="Q7" s="26">
        <v>38199694059</v>
      </c>
      <c r="R7" s="27">
        <v>75563215224</v>
      </c>
      <c r="S7" s="27">
        <v>20237310879</v>
      </c>
      <c r="T7" s="27">
        <v>41635272107</v>
      </c>
      <c r="U7" s="27">
        <v>62497232389</v>
      </c>
      <c r="V7" s="26">
        <v>44008985519</v>
      </c>
      <c r="W7" s="27">
        <v>85644257626</v>
      </c>
      <c r="X7" s="27">
        <v>25833519169</v>
      </c>
      <c r="Y7" s="27">
        <v>52562375574</v>
      </c>
      <c r="Z7" s="27">
        <v>79541913545</v>
      </c>
      <c r="AA7" s="26">
        <v>53341990758</v>
      </c>
      <c r="AB7" s="27">
        <v>105904366332</v>
      </c>
      <c r="AC7" s="27">
        <v>28835971715</v>
      </c>
      <c r="AD7" s="27">
        <v>59114687704</v>
      </c>
      <c r="AE7" s="27">
        <v>88535492812</v>
      </c>
      <c r="AF7" s="26">
        <v>57158131727</v>
      </c>
      <c r="AG7" s="27">
        <v>116272819431</v>
      </c>
      <c r="AH7" s="27">
        <v>20164693280</v>
      </c>
      <c r="AI7" s="27">
        <v>46925182803</v>
      </c>
      <c r="AJ7" s="27">
        <v>74726954958</v>
      </c>
      <c r="AK7" s="26">
        <v>53105998306</v>
      </c>
      <c r="AL7" s="27">
        <v>100031181109</v>
      </c>
      <c r="AM7" s="27">
        <v>28408655578</v>
      </c>
      <c r="AN7" s="27">
        <v>57891706636</v>
      </c>
      <c r="AO7" s="27">
        <v>87937852463</v>
      </c>
      <c r="AP7" s="26">
        <v>57282538081</v>
      </c>
      <c r="AQ7" s="27">
        <v>115174244717</v>
      </c>
      <c r="AR7" s="27">
        <v>32888579229</v>
      </c>
      <c r="AS7" s="27">
        <v>68694524683</v>
      </c>
      <c r="AT7" s="27">
        <v>104903541829</v>
      </c>
      <c r="AU7" s="26">
        <v>-64831055622</v>
      </c>
      <c r="AV7" s="27">
        <v>3863469061</v>
      </c>
    </row>
    <row r="8" spans="1:48" s="9" customFormat="1">
      <c r="C8" s="36"/>
      <c r="D8" s="37">
        <v>0.7536014884671719</v>
      </c>
      <c r="E8" s="37">
        <v>0.745104064299691</v>
      </c>
      <c r="F8" s="37">
        <v>0.74483261330714789</v>
      </c>
      <c r="G8" s="37">
        <v>0.74379502899758276</v>
      </c>
      <c r="H8" s="37">
        <v>0.74444349504658036</v>
      </c>
      <c r="I8" s="37">
        <v>0.75568484817961024</v>
      </c>
      <c r="J8" s="37">
        <v>0.74852470285534334</v>
      </c>
      <c r="K8" s="37">
        <v>0.74843217657392602</v>
      </c>
      <c r="L8" s="37">
        <v>0.74711637502070738</v>
      </c>
      <c r="M8" s="37">
        <v>0.74782059192041272</v>
      </c>
      <c r="N8" s="37">
        <v>0.7415668524960175</v>
      </c>
      <c r="O8" s="37">
        <v>0.74454518893623711</v>
      </c>
      <c r="P8" s="37">
        <v>0.7435183325159247</v>
      </c>
      <c r="Q8" s="37">
        <v>0.74036581177691452</v>
      </c>
      <c r="R8" s="37">
        <v>0.74242649547047024</v>
      </c>
      <c r="S8" s="37">
        <v>0.74509651119452669</v>
      </c>
      <c r="T8" s="37">
        <v>0.74298000194978631</v>
      </c>
      <c r="U8" s="37">
        <v>0.73863433146556134</v>
      </c>
      <c r="V8" s="37">
        <v>0.72783268704929094</v>
      </c>
      <c r="W8" s="37">
        <v>0.73511851733044919</v>
      </c>
      <c r="X8" s="37">
        <v>0.7300717858058059</v>
      </c>
      <c r="Y8" s="37">
        <v>0.73022992090623851</v>
      </c>
      <c r="Z8" s="37">
        <v>0.7304447594363539</v>
      </c>
      <c r="AA8" s="37">
        <v>0.73030248639285833</v>
      </c>
      <c r="AB8" s="37">
        <v>0.73026646894244418</v>
      </c>
      <c r="AC8" s="37">
        <v>0.73537982311259664</v>
      </c>
      <c r="AD8" s="37">
        <v>0.73877245470733455</v>
      </c>
      <c r="AE8" s="37">
        <v>0.7422982672986923</v>
      </c>
      <c r="AF8" s="37">
        <v>0.74755334438524201</v>
      </c>
      <c r="AG8" s="37">
        <v>0.74306309240412161</v>
      </c>
      <c r="AH8" s="37">
        <v>0.73880443417818231</v>
      </c>
      <c r="AI8" s="37">
        <v>0.73929500825273176</v>
      </c>
      <c r="AJ8" s="37">
        <v>0.74119064052846728</v>
      </c>
      <c r="AK8" s="37">
        <v>0.74495761604862099</v>
      </c>
      <c r="AL8" s="37">
        <v>0.74229049219884069</v>
      </c>
      <c r="AM8" s="37">
        <v>0.75917657902590197</v>
      </c>
      <c r="AN8" s="37">
        <v>0.75535123787943959</v>
      </c>
      <c r="AO8" s="37">
        <v>0.75210872498870152</v>
      </c>
      <c r="AP8" s="37">
        <v>0.74671717874066101</v>
      </c>
      <c r="AQ8" s="37">
        <v>0.75103222669382985</v>
      </c>
      <c r="AR8" s="37">
        <v>0.75060568584126408</v>
      </c>
      <c r="AS8" s="37">
        <v>0.74692653846393886</v>
      </c>
      <c r="AT8" s="37">
        <v>0.74470328283518505</v>
      </c>
      <c r="AU8" s="37">
        <v>0.75026929510943297</v>
      </c>
      <c r="AV8" s="37">
        <v>0.69496787493411871</v>
      </c>
    </row>
    <row r="9" spans="1:48" s="9" customFormat="1" ht="26.4">
      <c r="A9" s="9" t="s">
        <v>110</v>
      </c>
      <c r="B9" s="9" t="s">
        <v>52</v>
      </c>
      <c r="C9" s="33" t="s">
        <v>160</v>
      </c>
      <c r="D9" s="27">
        <v>-13890656615</v>
      </c>
      <c r="E9" s="27">
        <v>-29049056357</v>
      </c>
      <c r="F9" s="27">
        <v>-43926361364</v>
      </c>
      <c r="G9" s="26">
        <v>-29555633686</v>
      </c>
      <c r="H9" s="27">
        <v>-58604690043</v>
      </c>
      <c r="I9" s="27">
        <v>-15677766454</v>
      </c>
      <c r="J9" s="27">
        <v>-31497388157</v>
      </c>
      <c r="K9" s="27">
        <v>-46994246383</v>
      </c>
      <c r="L9" s="26">
        <v>-30849869930</v>
      </c>
      <c r="M9" s="27">
        <v>-62347258087</v>
      </c>
      <c r="N9" s="27">
        <v>-16000068473</v>
      </c>
      <c r="O9" s="27">
        <v>-33030385992</v>
      </c>
      <c r="P9" s="27">
        <v>-49828387336</v>
      </c>
      <c r="Q9" s="26">
        <v>-33249388110</v>
      </c>
      <c r="R9" s="27">
        <v>-66279774102</v>
      </c>
      <c r="S9" s="27">
        <v>-18052657834</v>
      </c>
      <c r="T9" s="27">
        <v>-36962888247</v>
      </c>
      <c r="U9" s="27">
        <v>-56092912364</v>
      </c>
      <c r="V9" s="26">
        <v>-40721866269</v>
      </c>
      <c r="W9" s="27">
        <v>-77684754516</v>
      </c>
      <c r="X9" s="27">
        <v>-23598313081</v>
      </c>
      <c r="Y9" s="27">
        <v>-48169066016</v>
      </c>
      <c r="Z9" s="27">
        <v>-72970230405</v>
      </c>
      <c r="AA9" s="26">
        <v>-50464950726</v>
      </c>
      <c r="AB9" s="27">
        <v>-98634016742</v>
      </c>
      <c r="AC9" s="27">
        <v>-26405046847</v>
      </c>
      <c r="AD9" s="27">
        <v>-53275104335</v>
      </c>
      <c r="AE9" s="27">
        <v>-80267059767</v>
      </c>
      <c r="AF9" s="26">
        <v>-54116433279</v>
      </c>
      <c r="AG9" s="27">
        <v>-107391537614</v>
      </c>
      <c r="AH9" s="27">
        <v>-24357557245</v>
      </c>
      <c r="AI9" s="27">
        <v>-50476597769</v>
      </c>
      <c r="AJ9" s="27">
        <v>-77356759706</v>
      </c>
      <c r="AK9" s="26">
        <v>-53426763937</v>
      </c>
      <c r="AL9" s="27">
        <v>-103903361706</v>
      </c>
      <c r="AM9" s="27">
        <v>-26444379512</v>
      </c>
      <c r="AN9" s="27">
        <v>-53904037973</v>
      </c>
      <c r="AO9" s="27">
        <v>-81723040180</v>
      </c>
      <c r="AP9" s="26">
        <v>-55839001507</v>
      </c>
      <c r="AQ9" s="27">
        <v>-109743039480</v>
      </c>
      <c r="AR9" s="27">
        <v>-30042415755</v>
      </c>
      <c r="AS9" s="27">
        <v>-63969984752</v>
      </c>
      <c r="AT9" s="27">
        <v>-98682805077</v>
      </c>
      <c r="AU9" s="26">
        <v>59920336859</v>
      </c>
      <c r="AV9" s="27">
        <v>-4049647893</v>
      </c>
    </row>
    <row r="10" spans="1:48" s="9" customFormat="1">
      <c r="C10" s="36"/>
      <c r="D10" s="37">
        <v>-0.69387760746812543</v>
      </c>
      <c r="E10" s="37">
        <v>-0.67175426322316356</v>
      </c>
      <c r="F10" s="37">
        <v>-0.66868275083072914</v>
      </c>
      <c r="G10" s="37">
        <v>-0.67094599593801563</v>
      </c>
      <c r="H10" s="37">
        <v>-0.67134639300300669</v>
      </c>
      <c r="I10" s="37">
        <v>-0.6836645736379966</v>
      </c>
      <c r="J10" s="37">
        <v>-0.65898042268643231</v>
      </c>
      <c r="K10" s="37">
        <v>-0.65412190001846537</v>
      </c>
      <c r="L10" s="37">
        <v>-0.64553034351658112</v>
      </c>
      <c r="M10" s="37">
        <v>-0.65225588910393539</v>
      </c>
      <c r="N10" s="37">
        <v>-0.66157285992235726</v>
      </c>
      <c r="O10" s="37">
        <v>-0.65819853729651767</v>
      </c>
      <c r="P10" s="37">
        <v>-0.6521124151483324</v>
      </c>
      <c r="Q10" s="37">
        <v>-0.64442165900923087</v>
      </c>
      <c r="R10" s="37">
        <v>-0.65121448658914582</v>
      </c>
      <c r="S10" s="37">
        <v>-0.66466204182591493</v>
      </c>
      <c r="T10" s="37">
        <v>-0.65960147231050714</v>
      </c>
      <c r="U10" s="37">
        <v>-0.66294376951053335</v>
      </c>
      <c r="V10" s="37">
        <v>-0.6734694062745944</v>
      </c>
      <c r="W10" s="37">
        <v>-0.66679895584318849</v>
      </c>
      <c r="X10" s="37">
        <v>-0.66690343117186235</v>
      </c>
      <c r="Y10" s="37">
        <v>-0.66919527290905279</v>
      </c>
      <c r="Z10" s="37">
        <v>-0.67009605400102945</v>
      </c>
      <c r="AA10" s="37">
        <v>-0.69091307743072139</v>
      </c>
      <c r="AB10" s="37">
        <v>-0.68013357351089676</v>
      </c>
      <c r="AC10" s="37">
        <v>-0.67338596637358672</v>
      </c>
      <c r="AD10" s="37">
        <v>-0.665793580800633</v>
      </c>
      <c r="AE10" s="37">
        <v>-0.67297416543130129</v>
      </c>
      <c r="AF10" s="37">
        <v>-0.70777192083777329</v>
      </c>
      <c r="AG10" s="37">
        <v>-0.68630560803462304</v>
      </c>
      <c r="AH10" s="37">
        <v>-0.89242474698107144</v>
      </c>
      <c r="AI10" s="37">
        <v>-0.79524669985551844</v>
      </c>
      <c r="AJ10" s="37">
        <v>-0.76727475792265865</v>
      </c>
      <c r="AK10" s="37">
        <v>-0.74945723581667822</v>
      </c>
      <c r="AL10" s="37">
        <v>-0.77102436107216665</v>
      </c>
      <c r="AM10" s="37">
        <v>-0.70668439473530975</v>
      </c>
      <c r="AN10" s="37">
        <v>-0.70332149759575913</v>
      </c>
      <c r="AO10" s="37">
        <v>-0.69895511239419406</v>
      </c>
      <c r="AP10" s="37">
        <v>-0.72789968925683224</v>
      </c>
      <c r="AQ10" s="37">
        <v>-0.71561623440494593</v>
      </c>
      <c r="AR10" s="37">
        <v>-0.68564859324255523</v>
      </c>
      <c r="AS10" s="37">
        <v>-0.69555586121155244</v>
      </c>
      <c r="AT10" s="37">
        <v>-0.70054268539397235</v>
      </c>
      <c r="AU10" s="37">
        <v>-0.69343910054529556</v>
      </c>
      <c r="AV10" s="37">
        <v>-0.72845806346413022</v>
      </c>
    </row>
    <row r="11" spans="1:48" s="9" customFormat="1" ht="26.4">
      <c r="A11" s="9" t="s">
        <v>110</v>
      </c>
      <c r="B11" s="9" t="s">
        <v>55</v>
      </c>
      <c r="C11" s="33" t="s">
        <v>161</v>
      </c>
      <c r="D11" s="27">
        <v>1195605556</v>
      </c>
      <c r="E11" s="27">
        <v>3171907678</v>
      </c>
      <c r="F11" s="27">
        <v>5002351822</v>
      </c>
      <c r="G11" s="26">
        <v>3209050130</v>
      </c>
      <c r="H11" s="27">
        <v>6380957808</v>
      </c>
      <c r="I11" s="27">
        <v>1651565823</v>
      </c>
      <c r="J11" s="27">
        <v>4279961669</v>
      </c>
      <c r="K11" s="27">
        <v>6775557236</v>
      </c>
      <c r="L11" s="26">
        <v>4854792482</v>
      </c>
      <c r="M11" s="27">
        <v>9134754151</v>
      </c>
      <c r="N11" s="27">
        <v>1934646108</v>
      </c>
      <c r="O11" s="27">
        <v>4333135173</v>
      </c>
      <c r="P11" s="27">
        <v>6984393104</v>
      </c>
      <c r="Q11" s="26">
        <v>4950305949</v>
      </c>
      <c r="R11" s="27">
        <v>9283441122</v>
      </c>
      <c r="S11" s="27">
        <v>2184653045</v>
      </c>
      <c r="T11" s="27">
        <v>4672383860</v>
      </c>
      <c r="U11" s="27">
        <v>6404320025</v>
      </c>
      <c r="V11" s="26">
        <v>3287119250</v>
      </c>
      <c r="W11" s="27">
        <v>7959503110</v>
      </c>
      <c r="X11" s="27">
        <v>2235206088</v>
      </c>
      <c r="Y11" s="27">
        <v>4393309558</v>
      </c>
      <c r="Z11" s="27">
        <v>6571683140</v>
      </c>
      <c r="AA11" s="26">
        <v>2877040032</v>
      </c>
      <c r="AB11" s="27">
        <v>7270349590</v>
      </c>
      <c r="AC11" s="27">
        <v>2430924868</v>
      </c>
      <c r="AD11" s="27">
        <v>5839583369</v>
      </c>
      <c r="AE11" s="27">
        <v>8268433045</v>
      </c>
      <c r="AF11" s="26">
        <v>3041698448</v>
      </c>
      <c r="AG11" s="27">
        <v>8881281817</v>
      </c>
      <c r="AH11" s="27">
        <v>-4192863965</v>
      </c>
      <c r="AI11" s="27">
        <v>-3551414966</v>
      </c>
      <c r="AJ11" s="27">
        <v>-2629804748</v>
      </c>
      <c r="AK11" s="26">
        <v>-320765631</v>
      </c>
      <c r="AL11" s="27">
        <v>-3872180597</v>
      </c>
      <c r="AM11" s="27">
        <v>1964276066</v>
      </c>
      <c r="AN11" s="27">
        <v>3987668663</v>
      </c>
      <c r="AO11" s="27">
        <v>6214812283</v>
      </c>
      <c r="AP11" s="26">
        <v>1443536574</v>
      </c>
      <c r="AQ11" s="27">
        <v>5431205237</v>
      </c>
      <c r="AR11" s="27">
        <v>2846163474</v>
      </c>
      <c r="AS11" s="27">
        <v>4724539931</v>
      </c>
      <c r="AT11" s="27">
        <v>6220736752</v>
      </c>
      <c r="AU11" s="26">
        <v>-4910718763</v>
      </c>
      <c r="AV11" s="27">
        <v>-186178832</v>
      </c>
    </row>
    <row r="12" spans="1:48" s="9" customFormat="1">
      <c r="C12" s="36"/>
      <c r="D12" s="37">
        <v>5.9723880999046484E-2</v>
      </c>
      <c r="E12" s="37">
        <v>7.3349801076527471E-2</v>
      </c>
      <c r="F12" s="37">
        <v>7.6149862476418667E-2</v>
      </c>
      <c r="G12" s="37">
        <v>7.2849033059567081E-2</v>
      </c>
      <c r="H12" s="37">
        <v>7.30971020435736E-2</v>
      </c>
      <c r="I12" s="37">
        <v>7.2020274541613721E-2</v>
      </c>
      <c r="J12" s="37">
        <v>8.9544280168911028E-2</v>
      </c>
      <c r="K12" s="37">
        <v>9.4310276555460551E-2</v>
      </c>
      <c r="L12" s="37">
        <v>0.10158603150412621</v>
      </c>
      <c r="M12" s="37">
        <v>9.5564702816477345E-2</v>
      </c>
      <c r="N12" s="37">
        <v>7.9993992573660258E-2</v>
      </c>
      <c r="O12" s="37">
        <v>8.6346651639719441E-2</v>
      </c>
      <c r="P12" s="37">
        <v>9.1405917367592293E-2</v>
      </c>
      <c r="Q12" s="37">
        <v>9.5944152767683671E-2</v>
      </c>
      <c r="R12" s="37">
        <v>9.121200888132433E-2</v>
      </c>
      <c r="S12" s="37">
        <v>8.0434469368611775E-2</v>
      </c>
      <c r="T12" s="37">
        <v>8.3378529639279095E-2</v>
      </c>
      <c r="U12" s="37">
        <v>7.5690561955027921E-2</v>
      </c>
      <c r="V12" s="37">
        <v>5.4363280774696515E-2</v>
      </c>
      <c r="W12" s="37">
        <v>6.8319561487260649E-2</v>
      </c>
      <c r="X12" s="37">
        <v>6.3168354633943505E-2</v>
      </c>
      <c r="Y12" s="37">
        <v>6.1034647997185699E-2</v>
      </c>
      <c r="Z12" s="37">
        <v>6.0348705435324369E-2</v>
      </c>
      <c r="AA12" s="37">
        <v>3.9389408962136899E-2</v>
      </c>
      <c r="AB12" s="37">
        <v>5.013289543154742E-2</v>
      </c>
      <c r="AC12" s="37">
        <v>6.199385673900993E-2</v>
      </c>
      <c r="AD12" s="37">
        <v>7.2978873906701547E-2</v>
      </c>
      <c r="AE12" s="37">
        <v>6.9324101867390978E-2</v>
      </c>
      <c r="AF12" s="37">
        <v>3.9781423547468782E-2</v>
      </c>
      <c r="AG12" s="37">
        <v>5.6757484369498602E-2</v>
      </c>
      <c r="AH12" s="37">
        <v>-0.15362031280288907</v>
      </c>
      <c r="AI12" s="37">
        <v>-5.595169160278668E-2</v>
      </c>
      <c r="AJ12" s="37">
        <v>-2.6084117394191392E-2</v>
      </c>
      <c r="AK12" s="37">
        <v>-4.4996197680572348E-3</v>
      </c>
      <c r="AL12" s="37">
        <v>-2.8733868873325998E-2</v>
      </c>
      <c r="AM12" s="37">
        <v>5.2492184290592228E-2</v>
      </c>
      <c r="AN12" s="37">
        <v>5.2029740283680445E-2</v>
      </c>
      <c r="AO12" s="37">
        <v>5.3153612594507404E-2</v>
      </c>
      <c r="AP12" s="37">
        <v>1.8817489483828786E-2</v>
      </c>
      <c r="AQ12" s="37">
        <v>3.5415992288883903E-2</v>
      </c>
      <c r="AR12" s="37">
        <v>6.4957092598708827E-2</v>
      </c>
      <c r="AS12" s="37">
        <v>5.1370677252386435E-2</v>
      </c>
      <c r="AT12" s="37">
        <v>4.4160597441212694E-2</v>
      </c>
      <c r="AU12" s="37">
        <v>5.6830194564137446E-2</v>
      </c>
      <c r="AV12" s="37">
        <v>-3.3490188530011449E-2</v>
      </c>
    </row>
    <row r="13" spans="1:48" s="9" customFormat="1" ht="26.4">
      <c r="B13" s="9" t="s">
        <v>58</v>
      </c>
      <c r="C13" s="33" t="s">
        <v>162</v>
      </c>
      <c r="D13" s="27">
        <v>-60236577</v>
      </c>
      <c r="E13" s="27">
        <v>-988532230</v>
      </c>
      <c r="F13" s="27">
        <v>-1027040331</v>
      </c>
      <c r="G13" s="26">
        <v>-1166663594</v>
      </c>
      <c r="H13" s="27">
        <v>-2155195824</v>
      </c>
      <c r="I13" s="27">
        <v>-132487194</v>
      </c>
      <c r="J13" s="27">
        <v>-303683279</v>
      </c>
      <c r="K13" s="27">
        <v>-347897904</v>
      </c>
      <c r="L13" s="26">
        <v>-601097180</v>
      </c>
      <c r="M13" s="27">
        <v>-904780459</v>
      </c>
      <c r="N13" s="27">
        <v>-108709621</v>
      </c>
      <c r="O13" s="27">
        <v>-152270817</v>
      </c>
      <c r="P13" s="27">
        <v>-174192361</v>
      </c>
      <c r="Q13" s="26">
        <v>-520939581</v>
      </c>
      <c r="R13" s="27">
        <v>-673210398</v>
      </c>
      <c r="S13" s="27">
        <v>-26534567</v>
      </c>
      <c r="T13" s="27">
        <v>-177583681</v>
      </c>
      <c r="U13" s="27">
        <v>-197019359</v>
      </c>
      <c r="V13" s="26">
        <v>-20230169</v>
      </c>
      <c r="W13" s="27">
        <v>-197813850</v>
      </c>
      <c r="X13" s="27">
        <v>-47614184</v>
      </c>
      <c r="Y13" s="27">
        <v>-142713668</v>
      </c>
      <c r="Z13" s="27">
        <v>-151888760</v>
      </c>
      <c r="AA13" s="26">
        <v>-3487198930</v>
      </c>
      <c r="AB13" s="27">
        <v>-3629912598</v>
      </c>
      <c r="AC13" s="27">
        <v>-12340304</v>
      </c>
      <c r="AD13" s="27">
        <v>-55463788</v>
      </c>
      <c r="AE13" s="27">
        <v>-147069031</v>
      </c>
      <c r="AF13" s="26">
        <v>-3762966307</v>
      </c>
      <c r="AG13" s="27">
        <v>-3818430095</v>
      </c>
      <c r="AH13" s="27">
        <v>-542990724</v>
      </c>
      <c r="AI13" s="27">
        <v>-1122501295</v>
      </c>
      <c r="AJ13" s="27">
        <v>-1435332496</v>
      </c>
      <c r="AK13" s="26">
        <v>-5551273075</v>
      </c>
      <c r="AL13" s="27">
        <v>-6673774370</v>
      </c>
      <c r="AM13" s="27">
        <v>-335376472</v>
      </c>
      <c r="AN13" s="27">
        <v>-585743474</v>
      </c>
      <c r="AO13" s="27">
        <v>-1078205271</v>
      </c>
      <c r="AP13" s="26">
        <v>-3601961632</v>
      </c>
      <c r="AQ13" s="27">
        <v>-4187705106</v>
      </c>
      <c r="AR13" s="27">
        <v>-172808205</v>
      </c>
      <c r="AS13" s="27">
        <v>-260962686</v>
      </c>
      <c r="AT13" s="27">
        <v>-481446892</v>
      </c>
      <c r="AU13" s="26">
        <v>274796989</v>
      </c>
      <c r="AV13" s="27">
        <v>13834303</v>
      </c>
    </row>
    <row r="14" spans="1:48" s="9" customFormat="1" ht="26.4">
      <c r="B14" s="9" t="s">
        <v>61</v>
      </c>
      <c r="C14" s="33" t="s">
        <v>163</v>
      </c>
      <c r="D14" s="27">
        <v>31343702</v>
      </c>
      <c r="E14" s="27">
        <v>102666581</v>
      </c>
      <c r="F14" s="27">
        <v>206936958</v>
      </c>
      <c r="G14" s="26">
        <v>221103192</v>
      </c>
      <c r="H14" s="27">
        <v>323769773</v>
      </c>
      <c r="I14" s="27">
        <v>90537058</v>
      </c>
      <c r="J14" s="27">
        <v>643563865</v>
      </c>
      <c r="K14" s="27">
        <v>700517891</v>
      </c>
      <c r="L14" s="26">
        <v>215942496</v>
      </c>
      <c r="M14" s="27">
        <v>859506361</v>
      </c>
      <c r="N14" s="27">
        <v>183391256</v>
      </c>
      <c r="O14" s="27">
        <v>301998577</v>
      </c>
      <c r="P14" s="27">
        <v>373096998</v>
      </c>
      <c r="Q14" s="26">
        <v>221317038</v>
      </c>
      <c r="R14" s="27">
        <v>523315615</v>
      </c>
      <c r="S14" s="27">
        <v>65178042</v>
      </c>
      <c r="T14" s="27">
        <v>115905482</v>
      </c>
      <c r="U14" s="27">
        <v>209974802</v>
      </c>
      <c r="V14" s="26">
        <v>219372851</v>
      </c>
      <c r="W14" s="27">
        <v>335278333</v>
      </c>
      <c r="X14" s="27">
        <v>118482676</v>
      </c>
      <c r="Y14" s="27">
        <v>161396702</v>
      </c>
      <c r="Z14" s="27">
        <v>239045636</v>
      </c>
      <c r="AA14" s="26">
        <v>400472035</v>
      </c>
      <c r="AB14" s="27">
        <v>561868737</v>
      </c>
      <c r="AC14" s="27">
        <v>228336905</v>
      </c>
      <c r="AD14" s="27">
        <v>314668775</v>
      </c>
      <c r="AE14" s="27">
        <v>416610859</v>
      </c>
      <c r="AF14" s="26">
        <v>695885766</v>
      </c>
      <c r="AG14" s="27">
        <v>1010554541</v>
      </c>
      <c r="AH14" s="27">
        <v>1434912725</v>
      </c>
      <c r="AI14" s="27">
        <v>2711202614</v>
      </c>
      <c r="AJ14" s="27">
        <v>3459905213</v>
      </c>
      <c r="AK14" s="26">
        <v>2247404495</v>
      </c>
      <c r="AL14" s="27">
        <v>4958607109</v>
      </c>
      <c r="AM14" s="27">
        <v>3418369060</v>
      </c>
      <c r="AN14" s="27">
        <v>6390248444</v>
      </c>
      <c r="AO14" s="27">
        <v>11293589511</v>
      </c>
      <c r="AP14" s="26">
        <v>9100120493</v>
      </c>
      <c r="AQ14" s="27">
        <v>15490368937</v>
      </c>
      <c r="AR14" s="27">
        <v>2686693057</v>
      </c>
      <c r="AS14" s="27">
        <v>4203077784</v>
      </c>
      <c r="AT14" s="27">
        <v>4747575208</v>
      </c>
      <c r="AU14" s="26">
        <v>-3870135950</v>
      </c>
      <c r="AV14" s="27">
        <v>332941834</v>
      </c>
    </row>
    <row r="15" spans="1:48" s="9" customFormat="1" ht="26.4">
      <c r="B15" s="9" t="s">
        <v>64</v>
      </c>
      <c r="C15" s="33" t="s">
        <v>164</v>
      </c>
      <c r="D15" s="27">
        <v>-22515376</v>
      </c>
      <c r="E15" s="27">
        <v>-302808161</v>
      </c>
      <c r="F15" s="27">
        <v>-368119891</v>
      </c>
      <c r="G15" s="26">
        <v>-71670938</v>
      </c>
      <c r="H15" s="27">
        <v>-374479099</v>
      </c>
      <c r="I15" s="27">
        <v>-44570254</v>
      </c>
      <c r="J15" s="27">
        <v>-159043460</v>
      </c>
      <c r="K15" s="27">
        <v>-206187354</v>
      </c>
      <c r="L15" s="26">
        <v>-197713119</v>
      </c>
      <c r="M15" s="27">
        <v>-356756579</v>
      </c>
      <c r="N15" s="27">
        <v>-54122757</v>
      </c>
      <c r="O15" s="27">
        <v>-119582857</v>
      </c>
      <c r="P15" s="27">
        <v>-182532680</v>
      </c>
      <c r="Q15" s="26">
        <v>-394617265</v>
      </c>
      <c r="R15" s="27">
        <v>-514200122</v>
      </c>
      <c r="S15" s="27">
        <v>-108268178</v>
      </c>
      <c r="T15" s="27">
        <v>-189657585</v>
      </c>
      <c r="U15" s="27">
        <v>-290358876</v>
      </c>
      <c r="V15" s="26">
        <v>-272262097</v>
      </c>
      <c r="W15" s="27">
        <v>-461919682</v>
      </c>
      <c r="X15" s="27">
        <v>-67633795</v>
      </c>
      <c r="Y15" s="27">
        <v>-289818473</v>
      </c>
      <c r="Z15" s="27">
        <v>-775566433</v>
      </c>
      <c r="AA15" s="26">
        <v>-1610337525</v>
      </c>
      <c r="AB15" s="27">
        <v>-1900155998</v>
      </c>
      <c r="AC15" s="27">
        <v>-595810383</v>
      </c>
      <c r="AD15" s="27">
        <v>-1014749809</v>
      </c>
      <c r="AE15" s="27">
        <v>-1195963124</v>
      </c>
      <c r="AF15" s="26">
        <v>-691953832</v>
      </c>
      <c r="AG15" s="27">
        <v>-1706703641</v>
      </c>
      <c r="AH15" s="27">
        <v>-248917849</v>
      </c>
      <c r="AI15" s="27">
        <v>-744016474</v>
      </c>
      <c r="AJ15" s="27">
        <v>-1121269379</v>
      </c>
      <c r="AK15" s="26">
        <v>-1004617033</v>
      </c>
      <c r="AL15" s="27">
        <v>-1748633507</v>
      </c>
      <c r="AM15" s="27">
        <v>-278165858</v>
      </c>
      <c r="AN15" s="27">
        <v>-1583889657</v>
      </c>
      <c r="AO15" s="27">
        <v>-1923846469</v>
      </c>
      <c r="AP15" s="26">
        <v>-907300552</v>
      </c>
      <c r="AQ15" s="27">
        <v>-2491190209</v>
      </c>
      <c r="AR15" s="27">
        <v>-669400155</v>
      </c>
      <c r="AS15" s="27">
        <v>-2187217445</v>
      </c>
      <c r="AT15" s="27">
        <v>-2418095567</v>
      </c>
      <c r="AU15" s="26">
        <v>1871823414</v>
      </c>
      <c r="AV15" s="27">
        <v>-315394031</v>
      </c>
    </row>
    <row r="16" spans="1:48" s="9" customFormat="1" ht="26.4">
      <c r="A16" s="9" t="s">
        <v>110</v>
      </c>
      <c r="B16" s="9" t="s">
        <v>67</v>
      </c>
      <c r="C16" s="33" t="s">
        <v>165</v>
      </c>
      <c r="D16" s="27">
        <v>1144197305</v>
      </c>
      <c r="E16" s="27">
        <v>1983233868</v>
      </c>
      <c r="F16" s="27">
        <v>3814128558</v>
      </c>
      <c r="G16" s="26">
        <v>2191818790</v>
      </c>
      <c r="H16" s="27">
        <v>4175052658</v>
      </c>
      <c r="I16" s="27">
        <v>1565045433</v>
      </c>
      <c r="J16" s="27">
        <v>4460798795</v>
      </c>
      <c r="K16" s="27">
        <v>6921989869</v>
      </c>
      <c r="L16" s="26">
        <v>4271924679</v>
      </c>
      <c r="M16" s="27">
        <v>8732723474</v>
      </c>
      <c r="N16" s="27">
        <v>1955204986</v>
      </c>
      <c r="O16" s="27">
        <v>4363280076</v>
      </c>
      <c r="P16" s="27">
        <v>7000765061</v>
      </c>
      <c r="Q16" s="26">
        <v>4256066141</v>
      </c>
      <c r="R16" s="27">
        <v>8619346217</v>
      </c>
      <c r="S16" s="27">
        <v>2115028342</v>
      </c>
      <c r="T16" s="27">
        <v>4421048076</v>
      </c>
      <c r="U16" s="27">
        <v>6126916592</v>
      </c>
      <c r="V16" s="26">
        <v>3213999835</v>
      </c>
      <c r="W16" s="27">
        <v>7635047911</v>
      </c>
      <c r="X16" s="27">
        <v>2238440785</v>
      </c>
      <c r="Y16" s="27">
        <v>4122174119</v>
      </c>
      <c r="Z16" s="27">
        <v>5883273583</v>
      </c>
      <c r="AA16" s="26">
        <v>-1820024388</v>
      </c>
      <c r="AB16" s="27">
        <v>2302149731</v>
      </c>
      <c r="AC16" s="27">
        <v>2051111086</v>
      </c>
      <c r="AD16" s="27">
        <v>5084038547</v>
      </c>
      <c r="AE16" s="27">
        <v>7342011749</v>
      </c>
      <c r="AF16" s="26">
        <v>-717335925</v>
      </c>
      <c r="AG16" s="27">
        <v>4366702622</v>
      </c>
      <c r="AH16" s="27">
        <v>-3549859813</v>
      </c>
      <c r="AI16" s="27">
        <v>-2706730121</v>
      </c>
      <c r="AJ16" s="27">
        <v>-1726501410</v>
      </c>
      <c r="AK16" s="26">
        <v>-4629251244</v>
      </c>
      <c r="AL16" s="27">
        <v>-7335981365</v>
      </c>
      <c r="AM16" s="27">
        <v>4769102796</v>
      </c>
      <c r="AN16" s="27">
        <v>8208283976</v>
      </c>
      <c r="AO16" s="27">
        <v>14506350054</v>
      </c>
      <c r="AP16" s="26">
        <v>6034394883</v>
      </c>
      <c r="AQ16" s="27">
        <v>14242678859</v>
      </c>
      <c r="AR16" s="27">
        <v>4690648171</v>
      </c>
      <c r="AS16" s="27">
        <v>6479437584</v>
      </c>
      <c r="AT16" s="27">
        <v>8068769501</v>
      </c>
      <c r="AU16" s="26">
        <v>-6634234310</v>
      </c>
      <c r="AV16" s="27">
        <v>-154796726</v>
      </c>
    </row>
    <row r="17" spans="1:48" s="9" customFormat="1">
      <c r="C17" s="36"/>
      <c r="D17" s="37">
        <v>5.7155893379981663E-2</v>
      </c>
      <c r="E17" s="37">
        <v>4.5861930570991902E-2</v>
      </c>
      <c r="F17" s="37">
        <v>5.8061762845572407E-2</v>
      </c>
      <c r="G17" s="37">
        <v>4.975674203422005E-2</v>
      </c>
      <c r="H17" s="37">
        <v>4.7827341813246348E-2</v>
      </c>
      <c r="I17" s="37">
        <v>6.8247356650924546E-2</v>
      </c>
      <c r="J17" s="37">
        <v>9.3327708976876991E-2</v>
      </c>
      <c r="K17" s="37">
        <v>9.6348500369968115E-2</v>
      </c>
      <c r="L17" s="37">
        <v>8.9389582898375314E-2</v>
      </c>
      <c r="M17" s="37">
        <v>9.1358794092989012E-2</v>
      </c>
      <c r="N17" s="37">
        <v>8.0844063667931315E-2</v>
      </c>
      <c r="O17" s="37">
        <v>8.6947350979604571E-2</v>
      </c>
      <c r="P17" s="37">
        <v>9.1620179899268919E-2</v>
      </c>
      <c r="Q17" s="37">
        <v>8.2488772255371143E-2</v>
      </c>
      <c r="R17" s="37">
        <v>8.4687119071945927E-2</v>
      </c>
      <c r="S17" s="37">
        <v>7.7871029808463124E-2</v>
      </c>
      <c r="T17" s="37">
        <v>7.8893451198901246E-2</v>
      </c>
      <c r="U17" s="37">
        <v>7.2412021586954423E-2</v>
      </c>
      <c r="V17" s="37">
        <v>5.3154011811385689E-2</v>
      </c>
      <c r="W17" s="37">
        <v>6.5534634261075822E-2</v>
      </c>
      <c r="X17" s="37">
        <v>6.3259769241449409E-2</v>
      </c>
      <c r="Y17" s="37">
        <v>5.7267862192440136E-2</v>
      </c>
      <c r="Z17" s="37">
        <v>5.4026942092629919E-2</v>
      </c>
      <c r="AA17" s="37">
        <v>-2.4917861462691985E-2</v>
      </c>
      <c r="AB17" s="37">
        <v>1.5874536747274626E-2</v>
      </c>
      <c r="AC17" s="37">
        <v>5.2307781493014481E-2</v>
      </c>
      <c r="AD17" s="37">
        <v>6.3536623182393198E-2</v>
      </c>
      <c r="AE17" s="37">
        <v>6.1556811022016017E-2</v>
      </c>
      <c r="AF17" s="37">
        <v>-9.3818124137203425E-3</v>
      </c>
      <c r="AG17" s="37">
        <v>2.7906225804028392E-2</v>
      </c>
      <c r="AH17" s="37">
        <v>-0.13006159499368955</v>
      </c>
      <c r="AI17" s="37">
        <v>-4.2643884319928126E-2</v>
      </c>
      <c r="AJ17" s="37">
        <v>-1.7124566184590736E-2</v>
      </c>
      <c r="AK17" s="37">
        <v>-6.4937974632344408E-2</v>
      </c>
      <c r="AL17" s="37">
        <v>-5.4437318022404486E-2</v>
      </c>
      <c r="AM17" s="37">
        <v>0.12744676127841731</v>
      </c>
      <c r="AN17" s="37">
        <v>0.10709888898459262</v>
      </c>
      <c r="AO17" s="37">
        <v>0.12406889795204255</v>
      </c>
      <c r="AP17" s="37">
        <v>7.8662476793000702E-2</v>
      </c>
      <c r="AQ17" s="37">
        <v>9.287415640400587E-2</v>
      </c>
      <c r="AR17" s="37">
        <v>0.10705318593784019</v>
      </c>
      <c r="AS17" s="37">
        <v>7.0451959717947502E-2</v>
      </c>
      <c r="AT17" s="37">
        <v>5.7279659304830137E-2</v>
      </c>
      <c r="AU17" s="37">
        <v>7.6775894694292871E-2</v>
      </c>
      <c r="AV17" s="37">
        <v>-2.784511795394938E-2</v>
      </c>
    </row>
    <row r="18" spans="1:48" s="9" customFormat="1" ht="26.4">
      <c r="B18" s="9" t="s">
        <v>70</v>
      </c>
      <c r="C18" s="33" t="s">
        <v>166</v>
      </c>
      <c r="D18" s="27">
        <v>42615364</v>
      </c>
      <c r="E18" s="27">
        <v>114549556</v>
      </c>
      <c r="F18" s="27">
        <v>245512461</v>
      </c>
      <c r="G18" s="26">
        <v>91689526</v>
      </c>
      <c r="H18" s="27">
        <v>206239082</v>
      </c>
      <c r="I18" s="27">
        <v>45053676</v>
      </c>
      <c r="J18" s="27">
        <v>94208976</v>
      </c>
      <c r="K18" s="27">
        <v>134109513</v>
      </c>
      <c r="L18" s="26">
        <v>60554303</v>
      </c>
      <c r="M18" s="27">
        <v>154763279</v>
      </c>
      <c r="N18" s="27">
        <v>45553162</v>
      </c>
      <c r="O18" s="27">
        <v>89725414</v>
      </c>
      <c r="P18" s="27">
        <v>158888535</v>
      </c>
      <c r="Q18" s="26">
        <v>87569311</v>
      </c>
      <c r="R18" s="27">
        <v>177294725</v>
      </c>
      <c r="S18" s="27">
        <v>71412396</v>
      </c>
      <c r="T18" s="27">
        <v>169915624</v>
      </c>
      <c r="U18" s="27">
        <v>214537303</v>
      </c>
      <c r="V18" s="26">
        <v>12295433</v>
      </c>
      <c r="W18" s="27">
        <v>182211057</v>
      </c>
      <c r="X18" s="27">
        <v>199338015</v>
      </c>
      <c r="Y18" s="27">
        <v>393497090</v>
      </c>
      <c r="Z18" s="27">
        <v>280736671</v>
      </c>
      <c r="AA18" s="26">
        <v>-37391661</v>
      </c>
      <c r="AB18" s="27">
        <v>356105429</v>
      </c>
      <c r="AC18" s="27">
        <v>54798568</v>
      </c>
      <c r="AD18" s="27">
        <v>117993594</v>
      </c>
      <c r="AE18" s="27">
        <v>149262291</v>
      </c>
      <c r="AF18" s="26">
        <v>97013119</v>
      </c>
      <c r="AG18" s="27">
        <v>215006713</v>
      </c>
      <c r="AH18" s="27">
        <v>48018137</v>
      </c>
      <c r="AI18" s="27">
        <v>55498453</v>
      </c>
      <c r="AJ18" s="27">
        <v>74281981</v>
      </c>
      <c r="AK18" s="26">
        <v>107296922</v>
      </c>
      <c r="AL18" s="27">
        <v>162795375</v>
      </c>
      <c r="AM18" s="27">
        <v>30194387</v>
      </c>
      <c r="AN18" s="27">
        <v>160765759</v>
      </c>
      <c r="AO18" s="27">
        <v>421731307</v>
      </c>
      <c r="AP18" s="26">
        <v>860835147</v>
      </c>
      <c r="AQ18" s="27">
        <v>1021600906</v>
      </c>
      <c r="AR18" s="27">
        <v>949669211</v>
      </c>
      <c r="AS18" s="27">
        <v>1484395475</v>
      </c>
      <c r="AT18" s="27">
        <v>934937512</v>
      </c>
      <c r="AU18" s="26">
        <v>-1469003694</v>
      </c>
      <c r="AV18" s="27">
        <v>15391781</v>
      </c>
    </row>
    <row r="19" spans="1:48" s="9" customFormat="1" ht="26.4">
      <c r="B19" s="9" t="s">
        <v>73</v>
      </c>
      <c r="C19" s="33" t="s">
        <v>167</v>
      </c>
      <c r="D19" s="27">
        <v>-203514092</v>
      </c>
      <c r="E19" s="27">
        <v>-199683273</v>
      </c>
      <c r="F19" s="27">
        <v>-323854647</v>
      </c>
      <c r="G19" s="26">
        <v>-437575079</v>
      </c>
      <c r="H19" s="27">
        <v>-637258352</v>
      </c>
      <c r="I19" s="27">
        <v>-94784733</v>
      </c>
      <c r="J19" s="27">
        <v>-425564809</v>
      </c>
      <c r="K19" s="27">
        <v>-531529484</v>
      </c>
      <c r="L19" s="26">
        <v>-340035733</v>
      </c>
      <c r="M19" s="27">
        <v>-765600542</v>
      </c>
      <c r="N19" s="27">
        <v>-382582682</v>
      </c>
      <c r="O19" s="27">
        <v>-536056652</v>
      </c>
      <c r="P19" s="27">
        <v>-209755449</v>
      </c>
      <c r="Q19" s="26">
        <v>196714440</v>
      </c>
      <c r="R19" s="27">
        <v>-339342212</v>
      </c>
      <c r="S19" s="27">
        <v>-63420297</v>
      </c>
      <c r="T19" s="27">
        <v>-133984611</v>
      </c>
      <c r="U19" s="27">
        <v>-204615613</v>
      </c>
      <c r="V19" s="26">
        <v>-324073100</v>
      </c>
      <c r="W19" s="27">
        <v>-458057711</v>
      </c>
      <c r="X19" s="27">
        <v>-76691632</v>
      </c>
      <c r="Y19" s="27">
        <v>-159689626</v>
      </c>
      <c r="Z19" s="27">
        <v>-283305969</v>
      </c>
      <c r="AA19" s="26">
        <v>-255122193</v>
      </c>
      <c r="AB19" s="27">
        <v>-414811819</v>
      </c>
      <c r="AC19" s="27">
        <v>-469262729</v>
      </c>
      <c r="AD19" s="27">
        <v>-728008454</v>
      </c>
      <c r="AE19" s="27">
        <v>-874300360</v>
      </c>
      <c r="AF19" s="26">
        <v>-539235122</v>
      </c>
      <c r="AG19" s="27">
        <v>-1267243576</v>
      </c>
      <c r="AH19" s="27">
        <v>-295500551</v>
      </c>
      <c r="AI19" s="27">
        <v>-617782486</v>
      </c>
      <c r="AJ19" s="27">
        <v>-866549964</v>
      </c>
      <c r="AK19" s="26">
        <v>-451252296</v>
      </c>
      <c r="AL19" s="27">
        <v>-1069034782</v>
      </c>
      <c r="AM19" s="27">
        <v>-258477579</v>
      </c>
      <c r="AN19" s="27">
        <v>-615443620</v>
      </c>
      <c r="AO19" s="27">
        <v>-856196314</v>
      </c>
      <c r="AP19" s="26">
        <v>-563010768</v>
      </c>
      <c r="AQ19" s="27">
        <v>-1178454388</v>
      </c>
      <c r="AR19" s="27">
        <v>-266269218</v>
      </c>
      <c r="AS19" s="27">
        <v>-531606948</v>
      </c>
      <c r="AT19" s="27">
        <v>-798687291</v>
      </c>
      <c r="AU19" s="26">
        <v>500357099</v>
      </c>
      <c r="AV19" s="27">
        <v>-31249849</v>
      </c>
    </row>
    <row r="20" spans="1:48" s="9" customFormat="1" ht="26.4">
      <c r="B20" s="9" t="s">
        <v>76</v>
      </c>
      <c r="C20" s="33" t="s">
        <v>168</v>
      </c>
      <c r="D20" s="27">
        <v>-160898728</v>
      </c>
      <c r="E20" s="27">
        <v>-85133717</v>
      </c>
      <c r="F20" s="27">
        <v>-78342186</v>
      </c>
      <c r="G20" s="26">
        <v>-345885553</v>
      </c>
      <c r="H20" s="27">
        <v>-431019270</v>
      </c>
      <c r="I20" s="27">
        <v>-49731057</v>
      </c>
      <c r="J20" s="27">
        <v>-331355833</v>
      </c>
      <c r="K20" s="27">
        <v>-397419971</v>
      </c>
      <c r="L20" s="26">
        <v>-279481430</v>
      </c>
      <c r="M20" s="27">
        <v>-610837263</v>
      </c>
      <c r="N20" s="27">
        <v>-337029520</v>
      </c>
      <c r="O20" s="27">
        <v>-446331238</v>
      </c>
      <c r="P20" s="27">
        <v>-50866914</v>
      </c>
      <c r="Q20" s="26">
        <v>284283751</v>
      </c>
      <c r="R20" s="27">
        <v>-162047487</v>
      </c>
      <c r="S20" s="27">
        <v>7992099</v>
      </c>
      <c r="T20" s="27">
        <v>35931013</v>
      </c>
      <c r="U20" s="27">
        <v>9921690</v>
      </c>
      <c r="V20" s="26">
        <v>-311777667</v>
      </c>
      <c r="W20" s="27">
        <v>-275846654</v>
      </c>
      <c r="X20" s="27">
        <v>122646383</v>
      </c>
      <c r="Y20" s="27">
        <v>233807464</v>
      </c>
      <c r="Z20" s="27">
        <v>-2569298</v>
      </c>
      <c r="AA20" s="26">
        <v>-292513854</v>
      </c>
      <c r="AB20" s="27">
        <v>-58706390</v>
      </c>
      <c r="AC20" s="27">
        <v>-414464161</v>
      </c>
      <c r="AD20" s="27">
        <v>-610014860</v>
      </c>
      <c r="AE20" s="27">
        <v>-725038069</v>
      </c>
      <c r="AF20" s="26">
        <v>-442222003</v>
      </c>
      <c r="AG20" s="27">
        <v>-1052236863</v>
      </c>
      <c r="AH20" s="27">
        <v>-247482414</v>
      </c>
      <c r="AI20" s="27">
        <v>-562284033</v>
      </c>
      <c r="AJ20" s="27">
        <v>-792267983</v>
      </c>
      <c r="AK20" s="26">
        <v>-343955374</v>
      </c>
      <c r="AL20" s="27">
        <v>-906239407</v>
      </c>
      <c r="AM20" s="27">
        <v>-228283192</v>
      </c>
      <c r="AN20" s="27">
        <v>-454677861</v>
      </c>
      <c r="AO20" s="27">
        <v>-434465007</v>
      </c>
      <c r="AP20" s="26">
        <v>297824379</v>
      </c>
      <c r="AQ20" s="27">
        <v>-156853482</v>
      </c>
      <c r="AR20" s="27">
        <v>683399993</v>
      </c>
      <c r="AS20" s="27">
        <v>952788527</v>
      </c>
      <c r="AT20" s="27">
        <v>136250221</v>
      </c>
      <c r="AU20" s="26">
        <v>-968646595</v>
      </c>
      <c r="AV20" s="27">
        <v>-15858068</v>
      </c>
    </row>
    <row r="21" spans="1:48" s="9" customFormat="1" ht="39.6">
      <c r="B21" s="9" t="s">
        <v>79</v>
      </c>
      <c r="C21" s="33" t="s">
        <v>169</v>
      </c>
      <c r="D21" s="27">
        <v>-54984621</v>
      </c>
      <c r="E21" s="27">
        <v>-82613512</v>
      </c>
      <c r="F21" s="27">
        <v>-98097931</v>
      </c>
      <c r="G21" s="26">
        <v>-47303787</v>
      </c>
      <c r="H21" s="27">
        <v>-129917299</v>
      </c>
      <c r="I21" s="27">
        <v>11092016</v>
      </c>
      <c r="J21" s="27">
        <v>4748595</v>
      </c>
      <c r="K21" s="27">
        <v>31607922</v>
      </c>
      <c r="L21" s="26">
        <v>-10050133</v>
      </c>
      <c r="M21" s="27">
        <v>-5301538</v>
      </c>
      <c r="N21" s="27">
        <v>8035109</v>
      </c>
      <c r="O21" s="27">
        <v>-6192000</v>
      </c>
      <c r="P21" s="27">
        <v>32780539</v>
      </c>
      <c r="Q21" s="26">
        <v>15065734</v>
      </c>
      <c r="R21" s="27">
        <v>8873734</v>
      </c>
      <c r="S21" s="27">
        <v>39889327</v>
      </c>
      <c r="T21" s="27">
        <v>-42127087</v>
      </c>
      <c r="U21" s="27">
        <v>-45923735</v>
      </c>
      <c r="V21" s="26">
        <v>-141814384</v>
      </c>
      <c r="W21" s="27">
        <v>-183941471</v>
      </c>
      <c r="X21" s="27">
        <v>-110571282</v>
      </c>
      <c r="Y21" s="27">
        <v>-228265073</v>
      </c>
      <c r="Z21" s="27">
        <v>-336523858</v>
      </c>
      <c r="AA21" s="26">
        <v>-678272391</v>
      </c>
      <c r="AB21" s="27">
        <v>-906537464</v>
      </c>
      <c r="AC21" s="27">
        <v>-267648703</v>
      </c>
      <c r="AD21" s="27">
        <v>-373959449</v>
      </c>
      <c r="AE21" s="27">
        <v>-413475558</v>
      </c>
      <c r="AF21" s="26">
        <v>-103819431</v>
      </c>
      <c r="AG21" s="27">
        <v>-477778880</v>
      </c>
      <c r="AH21" s="27">
        <v>-124419924</v>
      </c>
      <c r="AI21" s="27">
        <v>-235600300</v>
      </c>
      <c r="AJ21" s="27">
        <v>-762759734</v>
      </c>
      <c r="AK21" s="26">
        <v>-641609372</v>
      </c>
      <c r="AL21" s="27">
        <v>-877209672</v>
      </c>
      <c r="AM21" s="27">
        <v>-49538003</v>
      </c>
      <c r="AN21" s="27">
        <v>-36032163</v>
      </c>
      <c r="AO21" s="27">
        <v>-123895098</v>
      </c>
      <c r="AP21" s="26">
        <v>-115027278</v>
      </c>
      <c r="AQ21" s="27">
        <v>-151059441</v>
      </c>
      <c r="AR21" s="27">
        <v>-22409818</v>
      </c>
      <c r="AS21" s="27">
        <v>31983952</v>
      </c>
      <c r="AT21" s="27">
        <v>83846477</v>
      </c>
      <c r="AU21" s="26">
        <v>45213625</v>
      </c>
      <c r="AV21" s="27">
        <v>77197577</v>
      </c>
    </row>
    <row r="22" spans="1:48" s="9" customFormat="1" ht="26.4">
      <c r="B22" s="9" t="s">
        <v>82</v>
      </c>
      <c r="C22" s="33" t="s">
        <v>170</v>
      </c>
      <c r="D22" s="27">
        <v>928313956</v>
      </c>
      <c r="E22" s="27">
        <v>1815486639</v>
      </c>
      <c r="F22" s="27">
        <v>3637688441</v>
      </c>
      <c r="G22" s="26">
        <v>1798629450</v>
      </c>
      <c r="H22" s="27">
        <v>3614116089</v>
      </c>
      <c r="I22" s="27">
        <v>1526406392</v>
      </c>
      <c r="J22" s="27">
        <v>4134191557</v>
      </c>
      <c r="K22" s="27">
        <v>6556177820</v>
      </c>
      <c r="L22" s="26">
        <v>3982393116</v>
      </c>
      <c r="M22" s="27">
        <v>8116584673</v>
      </c>
      <c r="N22" s="27">
        <v>1626210575</v>
      </c>
      <c r="O22" s="27">
        <v>3910756838</v>
      </c>
      <c r="P22" s="27">
        <v>6982678686</v>
      </c>
      <c r="Q22" s="26">
        <v>4555415626</v>
      </c>
      <c r="R22" s="27">
        <v>8466172464</v>
      </c>
      <c r="S22" s="27">
        <v>2162909768</v>
      </c>
      <c r="T22" s="27">
        <v>4414852002</v>
      </c>
      <c r="U22" s="27">
        <v>6090914547</v>
      </c>
      <c r="V22" s="26">
        <v>2760407784</v>
      </c>
      <c r="W22" s="27">
        <v>7175259786</v>
      </c>
      <c r="X22" s="27">
        <v>2250515886</v>
      </c>
      <c r="Y22" s="27">
        <v>4127716510</v>
      </c>
      <c r="Z22" s="27">
        <v>5544180427</v>
      </c>
      <c r="AA22" s="26">
        <v>-2790810633</v>
      </c>
      <c r="AB22" s="27">
        <v>1336905877</v>
      </c>
      <c r="AC22" s="27">
        <v>1368998222</v>
      </c>
      <c r="AD22" s="27">
        <v>4100064238</v>
      </c>
      <c r="AE22" s="27">
        <v>6203498122</v>
      </c>
      <c r="AF22" s="26">
        <v>-1263377359</v>
      </c>
      <c r="AG22" s="27">
        <v>2836686879</v>
      </c>
      <c r="AH22" s="27">
        <v>-3921762151</v>
      </c>
      <c r="AI22" s="27">
        <v>-3504614454</v>
      </c>
      <c r="AJ22" s="27">
        <v>-3281529127</v>
      </c>
      <c r="AK22" s="26">
        <v>-5614815990</v>
      </c>
      <c r="AL22" s="27">
        <v>-9119430444</v>
      </c>
      <c r="AM22" s="27">
        <v>4491281601</v>
      </c>
      <c r="AN22" s="27">
        <v>7717573952</v>
      </c>
      <c r="AO22" s="27">
        <v>13947989949</v>
      </c>
      <c r="AP22" s="26">
        <v>6217191984</v>
      </c>
      <c r="AQ22" s="27">
        <v>13934765936</v>
      </c>
      <c r="AR22" s="27">
        <v>5351638346</v>
      </c>
      <c r="AS22" s="27">
        <v>7464210063</v>
      </c>
      <c r="AT22" s="27">
        <v>8288866199</v>
      </c>
      <c r="AU22" s="26">
        <v>-7557667280</v>
      </c>
      <c r="AV22" s="27">
        <v>-93457217</v>
      </c>
    </row>
    <row r="23" spans="1:48" s="9" customFormat="1" ht="26.4">
      <c r="B23" s="9" t="s">
        <v>85</v>
      </c>
      <c r="C23" s="33" t="s">
        <v>171</v>
      </c>
      <c r="D23" s="27">
        <v>-544012247</v>
      </c>
      <c r="E23" s="27">
        <v>-1265814165</v>
      </c>
      <c r="F23" s="27">
        <v>-1940557101</v>
      </c>
      <c r="G23" s="26">
        <v>-337468529</v>
      </c>
      <c r="H23" s="27">
        <v>-1603282694</v>
      </c>
      <c r="I23" s="27">
        <v>-601065722</v>
      </c>
      <c r="J23" s="27">
        <v>-1493449028</v>
      </c>
      <c r="K23" s="27">
        <v>-2353700902</v>
      </c>
      <c r="L23" s="26">
        <v>-1381246665</v>
      </c>
      <c r="M23" s="27">
        <v>-2874695693</v>
      </c>
      <c r="N23" s="27">
        <v>-579210923</v>
      </c>
      <c r="O23" s="27">
        <v>-1324062073</v>
      </c>
      <c r="P23" s="27">
        <v>-2283936386</v>
      </c>
      <c r="Q23" s="26">
        <v>-1557038049</v>
      </c>
      <c r="R23" s="27">
        <v>-2881100122</v>
      </c>
      <c r="S23" s="27">
        <v>-533693759</v>
      </c>
      <c r="T23" s="27">
        <v>-1399060351</v>
      </c>
      <c r="U23" s="27">
        <v>-2100353119</v>
      </c>
      <c r="V23" s="26">
        <v>-1113551058</v>
      </c>
      <c r="W23" s="27">
        <v>-2512611409</v>
      </c>
      <c r="X23" s="27">
        <v>-667539392</v>
      </c>
      <c r="Y23" s="27">
        <v>-1204685686</v>
      </c>
      <c r="Z23" s="27">
        <v>-1648785317</v>
      </c>
      <c r="AA23" s="26">
        <v>88501467</v>
      </c>
      <c r="AB23" s="27">
        <v>-1116184219</v>
      </c>
      <c r="AC23" s="27">
        <v>-457490833</v>
      </c>
      <c r="AD23" s="27">
        <v>-1499037485</v>
      </c>
      <c r="AE23" s="27">
        <v>-2234760593</v>
      </c>
      <c r="AF23" s="26">
        <v>603625458</v>
      </c>
      <c r="AG23" s="27">
        <v>-895412027</v>
      </c>
      <c r="AH23" s="27">
        <v>1319475573</v>
      </c>
      <c r="AI23" s="27">
        <v>1432091538</v>
      </c>
      <c r="AJ23" s="27">
        <v>1108792641</v>
      </c>
      <c r="AK23" s="26">
        <v>2268215705</v>
      </c>
      <c r="AL23" s="27">
        <v>3700307243</v>
      </c>
      <c r="AM23" s="27">
        <v>-1530574099</v>
      </c>
      <c r="AN23" s="27">
        <v>-2339587798</v>
      </c>
      <c r="AO23" s="27">
        <v>-4658268720</v>
      </c>
      <c r="AP23" s="26">
        <v>-2353930753</v>
      </c>
      <c r="AQ23" s="27">
        <v>-4693518551</v>
      </c>
      <c r="AR23" s="27">
        <v>-1563607899</v>
      </c>
      <c r="AS23" s="27">
        <v>-2659721055</v>
      </c>
      <c r="AT23" s="27">
        <v>-3154751676</v>
      </c>
      <c r="AU23" s="26">
        <v>2695175944</v>
      </c>
      <c r="AV23" s="27">
        <v>35454889</v>
      </c>
    </row>
    <row r="24" spans="1:48" s="9" customFormat="1" ht="26.4">
      <c r="B24" s="9" t="s">
        <v>88</v>
      </c>
      <c r="C24" s="33" t="s">
        <v>172</v>
      </c>
      <c r="D24" s="27">
        <v>384301709</v>
      </c>
      <c r="E24" s="27">
        <v>549672474</v>
      </c>
      <c r="F24" s="27">
        <v>1697131340</v>
      </c>
      <c r="G24" s="26">
        <v>1461160921</v>
      </c>
      <c r="H24" s="27">
        <v>2010833395</v>
      </c>
      <c r="I24" s="27">
        <v>925340670</v>
      </c>
      <c r="J24" s="27">
        <v>2640742529</v>
      </c>
      <c r="K24" s="27">
        <v>4202476918</v>
      </c>
      <c r="L24" s="26">
        <v>2601146451</v>
      </c>
      <c r="M24" s="27">
        <v>5241888980</v>
      </c>
      <c r="N24" s="27">
        <v>1046999652</v>
      </c>
      <c r="O24" s="27">
        <v>2586694765</v>
      </c>
      <c r="P24" s="27">
        <v>4698742300</v>
      </c>
      <c r="Q24" s="26">
        <v>2998377577</v>
      </c>
      <c r="R24" s="27">
        <v>5585072342</v>
      </c>
      <c r="S24" s="27">
        <v>1629216009</v>
      </c>
      <c r="T24" s="27">
        <v>3015791651</v>
      </c>
      <c r="U24" s="27">
        <v>3990561428</v>
      </c>
      <c r="V24" s="26">
        <v>1646856726</v>
      </c>
      <c r="W24" s="27">
        <v>4662648377</v>
      </c>
      <c r="X24" s="27">
        <v>1582976494</v>
      </c>
      <c r="Y24" s="27">
        <v>2923030824</v>
      </c>
      <c r="Z24" s="27">
        <v>3895395110</v>
      </c>
      <c r="AA24" s="26">
        <v>-2702309166</v>
      </c>
      <c r="AB24" s="27">
        <v>220721658</v>
      </c>
      <c r="AC24" s="27">
        <v>911507389</v>
      </c>
      <c r="AD24" s="27">
        <v>2601026753</v>
      </c>
      <c r="AE24" s="27">
        <v>3968737529</v>
      </c>
      <c r="AF24" s="26">
        <v>-659751901</v>
      </c>
      <c r="AG24" s="27">
        <v>1941274852</v>
      </c>
      <c r="AH24" s="27">
        <v>-2602286578</v>
      </c>
      <c r="AI24" s="27">
        <v>-2072522916</v>
      </c>
      <c r="AJ24" s="27">
        <v>-2172736486</v>
      </c>
      <c r="AK24" s="26">
        <v>-3346600285</v>
      </c>
      <c r="AL24" s="27">
        <v>-5419123201</v>
      </c>
      <c r="AM24" s="27">
        <v>2960707502</v>
      </c>
      <c r="AN24" s="27">
        <v>5377986154</v>
      </c>
      <c r="AO24" s="27">
        <v>9289721229</v>
      </c>
      <c r="AP24" s="26">
        <v>3863261231</v>
      </c>
      <c r="AQ24" s="27">
        <v>9241247385</v>
      </c>
      <c r="AR24" s="27">
        <v>3788030447</v>
      </c>
      <c r="AS24" s="27">
        <v>4804489008</v>
      </c>
      <c r="AT24" s="27">
        <v>5134114523</v>
      </c>
      <c r="AU24" s="26">
        <v>-4862491336</v>
      </c>
      <c r="AV24" s="27">
        <v>-58002328</v>
      </c>
    </row>
    <row r="25" spans="1:48" ht="39.6">
      <c r="A25" t="s">
        <v>110</v>
      </c>
      <c r="B25" s="9" t="s">
        <v>91</v>
      </c>
      <c r="C25" s="32" t="s">
        <v>173</v>
      </c>
      <c r="D25" s="26">
        <v>380486983</v>
      </c>
      <c r="E25" s="26">
        <v>540411970</v>
      </c>
      <c r="F25" s="26">
        <v>1678599915</v>
      </c>
      <c r="G25" s="26">
        <v>1441263479</v>
      </c>
      <c r="H25" s="26">
        <v>1981675449</v>
      </c>
      <c r="I25" s="26">
        <v>916504171</v>
      </c>
      <c r="J25" s="27">
        <v>2619896720</v>
      </c>
      <c r="K25" s="26">
        <v>4176577232</v>
      </c>
      <c r="L25" s="26">
        <v>2591685618</v>
      </c>
      <c r="M25" s="26">
        <v>5211582338</v>
      </c>
      <c r="N25" s="26">
        <v>1059572370</v>
      </c>
      <c r="O25" s="26">
        <v>2607734156</v>
      </c>
      <c r="P25" s="26">
        <v>4715160874</v>
      </c>
      <c r="Q25" s="26">
        <v>3023301957</v>
      </c>
      <c r="R25" s="26">
        <v>5631036113</v>
      </c>
      <c r="S25" s="26">
        <v>1618911829</v>
      </c>
      <c r="T25" s="26">
        <v>3006346803</v>
      </c>
      <c r="U25" s="26">
        <v>3976600697</v>
      </c>
      <c r="V25" s="26">
        <v>1658352525</v>
      </c>
      <c r="W25" s="26">
        <v>4664699328</v>
      </c>
      <c r="X25" s="26">
        <v>1579239142</v>
      </c>
      <c r="Y25" s="26">
        <v>2948225010</v>
      </c>
      <c r="Z25" s="26">
        <v>3906215919</v>
      </c>
      <c r="AA25" s="26">
        <v>-2681457029</v>
      </c>
      <c r="AB25" s="26">
        <v>266767981</v>
      </c>
      <c r="AC25" s="26">
        <v>909395213</v>
      </c>
      <c r="AD25" s="26">
        <v>2569249341</v>
      </c>
      <c r="AE25" s="26">
        <v>3880479616</v>
      </c>
      <c r="AF25" s="26">
        <v>-613247709</v>
      </c>
      <c r="AG25" s="26">
        <v>1956001632</v>
      </c>
      <c r="AH25" s="26">
        <v>-2613855048</v>
      </c>
      <c r="AI25" s="26">
        <v>-2094175450</v>
      </c>
      <c r="AJ25" s="26">
        <v>-2208710723</v>
      </c>
      <c r="AK25" s="26">
        <v>-3362231113</v>
      </c>
      <c r="AL25" s="26">
        <v>-5456406563</v>
      </c>
      <c r="AM25" s="26">
        <v>2980114253</v>
      </c>
      <c r="AN25" s="26">
        <v>5404463096</v>
      </c>
      <c r="AO25" s="26">
        <v>9120856060</v>
      </c>
      <c r="AP25" s="26">
        <v>3574309586</v>
      </c>
      <c r="AQ25" s="26">
        <v>8978772682</v>
      </c>
      <c r="AR25" s="26">
        <v>3622053553</v>
      </c>
      <c r="AS25" s="26">
        <v>4417946501</v>
      </c>
      <c r="AT25" s="26">
        <v>4605748117</v>
      </c>
      <c r="AU25" s="26">
        <v>-4486826878</v>
      </c>
      <c r="AV25" s="26">
        <v>-68880377</v>
      </c>
    </row>
    <row r="26" spans="1:48">
      <c r="B26" s="9"/>
      <c r="C26" s="34"/>
      <c r="D26" s="35">
        <v>1.9006401551364339E-2</v>
      </c>
      <c r="E26" s="35">
        <v>1.2496930718950871E-2</v>
      </c>
      <c r="F26" s="35">
        <v>2.5553011309202966E-2</v>
      </c>
      <c r="G26" s="35">
        <v>3.2718295625134924E-2</v>
      </c>
      <c r="H26" s="35">
        <v>2.2701095489330577E-2</v>
      </c>
      <c r="I26" s="35">
        <v>3.996624360635858E-2</v>
      </c>
      <c r="J26" s="35">
        <v>5.4812819378380992E-2</v>
      </c>
      <c r="K26" s="35">
        <v>5.8134576992769714E-2</v>
      </c>
      <c r="L26" s="35">
        <v>5.4230754005468278E-2</v>
      </c>
      <c r="M26" s="35">
        <v>5.4521808589676209E-2</v>
      </c>
      <c r="N26" s="35">
        <v>4.3811332701389129E-2</v>
      </c>
      <c r="O26" s="35">
        <v>5.1964479238997836E-2</v>
      </c>
      <c r="P26" s="35">
        <v>6.1708096724526554E-2</v>
      </c>
      <c r="Q26" s="35">
        <v>5.8596003522538034E-2</v>
      </c>
      <c r="R26" s="35">
        <v>5.5326264172973122E-2</v>
      </c>
      <c r="S26" s="35">
        <v>5.9605031663132468E-2</v>
      </c>
      <c r="T26" s="35">
        <v>5.3648155530587646E-2</v>
      </c>
      <c r="U26" s="35">
        <v>4.6998141918538135E-2</v>
      </c>
      <c r="V26" s="35">
        <v>2.7426289429567218E-2</v>
      </c>
      <c r="W26" s="35">
        <v>4.0038958230758134E-2</v>
      </c>
      <c r="X26" s="35">
        <v>4.4630308904948124E-2</v>
      </c>
      <c r="Y26" s="35">
        <v>4.0958615213940563E-2</v>
      </c>
      <c r="Z26" s="35">
        <v>3.5871339022365868E-2</v>
      </c>
      <c r="AA26" s="35">
        <v>-3.67116920011204E-2</v>
      </c>
      <c r="AB26" s="35">
        <v>1.8395059454022801E-3</v>
      </c>
      <c r="AC26" s="35">
        <v>2.3191550383145538E-2</v>
      </c>
      <c r="AD26" s="35">
        <v>3.2108613208106943E-2</v>
      </c>
      <c r="AE26" s="35">
        <v>3.2534672861212997E-2</v>
      </c>
      <c r="AF26" s="35">
        <v>-8.020475161594284E-3</v>
      </c>
      <c r="AG26" s="35">
        <v>1.2500192465737378E-2</v>
      </c>
      <c r="AH26" s="35">
        <v>-9.5767769583521567E-2</v>
      </c>
      <c r="AI26" s="35">
        <v>-3.2993232292564206E-2</v>
      </c>
      <c r="AJ26" s="35">
        <v>-2.1907432417694207E-2</v>
      </c>
      <c r="AK26" s="35">
        <v>-4.7164534222907062E-2</v>
      </c>
      <c r="AL26" s="35">
        <v>-4.0489761976046951E-2</v>
      </c>
      <c r="AM26" s="35">
        <v>7.9638859976567361E-2</v>
      </c>
      <c r="AN26" s="35">
        <v>7.0515590692549854E-2</v>
      </c>
      <c r="AO26" s="35">
        <v>7.8008220919181248E-2</v>
      </c>
      <c r="AP26" s="35">
        <v>4.659357736959107E-2</v>
      </c>
      <c r="AQ26" s="35">
        <v>5.8549093652922005E-2</v>
      </c>
      <c r="AR26" s="35">
        <v>8.2664987513539886E-2</v>
      </c>
      <c r="AS26" s="35">
        <v>4.8037037920249707E-2</v>
      </c>
      <c r="AT26" s="35">
        <v>3.2695900279829167E-2</v>
      </c>
      <c r="AU26" s="35">
        <v>5.1924627892265506E-2</v>
      </c>
      <c r="AV26" s="35">
        <v>-1.2390328089222649E-2</v>
      </c>
    </row>
    <row r="27" spans="1:48" ht="26.4">
      <c r="B27" s="9" t="s">
        <v>93</v>
      </c>
      <c r="C27" s="32" t="s">
        <v>174</v>
      </c>
      <c r="D27" s="26">
        <v>3814726</v>
      </c>
      <c r="E27" s="26">
        <v>9260504</v>
      </c>
      <c r="F27" s="26">
        <v>18531425</v>
      </c>
      <c r="G27" s="26">
        <v>19897442</v>
      </c>
      <c r="H27" s="26">
        <v>29157946</v>
      </c>
      <c r="I27" s="26">
        <v>8836499</v>
      </c>
      <c r="J27" s="26">
        <v>20845809</v>
      </c>
      <c r="K27" s="26">
        <v>25899686</v>
      </c>
      <c r="L27" s="26">
        <v>9460833</v>
      </c>
      <c r="M27" s="26">
        <v>30306642</v>
      </c>
      <c r="N27" s="26">
        <v>-12572718</v>
      </c>
      <c r="O27" s="26">
        <v>-21039391</v>
      </c>
      <c r="P27" s="26">
        <v>-16418574</v>
      </c>
      <c r="Q27" s="26">
        <v>-24924380</v>
      </c>
      <c r="R27" s="26">
        <v>-45963771</v>
      </c>
      <c r="S27" s="26">
        <v>10304180</v>
      </c>
      <c r="T27" s="26">
        <v>9444848</v>
      </c>
      <c r="U27" s="26">
        <v>13960731</v>
      </c>
      <c r="V27" s="26">
        <v>-11495799</v>
      </c>
      <c r="W27" s="26">
        <v>-2050951</v>
      </c>
      <c r="X27" s="26">
        <v>3737352</v>
      </c>
      <c r="Y27" s="26">
        <v>-25194186</v>
      </c>
      <c r="Z27" s="26">
        <v>-10820809</v>
      </c>
      <c r="AA27" s="26">
        <v>-20852137</v>
      </c>
      <c r="AB27" s="26">
        <v>-46046323</v>
      </c>
      <c r="AC27" s="26">
        <v>2112176</v>
      </c>
      <c r="AD27" s="26">
        <v>31777412</v>
      </c>
      <c r="AE27" s="26">
        <v>88257913</v>
      </c>
      <c r="AF27" s="26">
        <v>-46504192</v>
      </c>
      <c r="AG27" s="26">
        <v>-14726780</v>
      </c>
      <c r="AH27" s="26">
        <v>11568470</v>
      </c>
      <c r="AI27" s="26">
        <v>21652534</v>
      </c>
      <c r="AJ27" s="26">
        <v>35974237</v>
      </c>
      <c r="AK27" s="26">
        <v>15630828</v>
      </c>
      <c r="AL27" s="26">
        <v>37283362</v>
      </c>
      <c r="AM27" s="26">
        <v>-19406751</v>
      </c>
      <c r="AN27" s="26">
        <v>-26476942</v>
      </c>
      <c r="AO27" s="26">
        <v>168865169</v>
      </c>
      <c r="AP27" s="26">
        <v>288951645</v>
      </c>
      <c r="AQ27" s="26">
        <v>262474703</v>
      </c>
      <c r="AR27" s="26">
        <v>165976894</v>
      </c>
      <c r="AS27" s="26">
        <v>386542507</v>
      </c>
      <c r="AT27" s="26">
        <v>528366406</v>
      </c>
      <c r="AU27" s="26">
        <v>-375664458</v>
      </c>
      <c r="AV27" s="26">
        <v>10878049</v>
      </c>
    </row>
    <row r="28" spans="1:48">
      <c r="I28" s="21"/>
      <c r="J28" s="21"/>
      <c r="K28" s="21"/>
      <c r="L28" s="21"/>
    </row>
    <row r="29" spans="1:48">
      <c r="K29" s="21"/>
      <c r="L29" s="21"/>
      <c r="M29" s="21"/>
    </row>
    <row r="30" spans="1:48"/>
    <row r="31" spans="1:48">
      <c r="C31" s="15" t="s">
        <v>97</v>
      </c>
      <c r="D31" t="s">
        <v>98</v>
      </c>
    </row>
    <row r="32" spans="1:48">
      <c r="C32" s="15" t="s">
        <v>99</v>
      </c>
      <c r="D32" t="s">
        <v>100</v>
      </c>
    </row>
    <row r="33"/>
    <row r="34"/>
    <row r="35"/>
    <row r="36"/>
    <row r="37"/>
    <row r="38"/>
    <row r="39"/>
    <row r="40"/>
    <row r="41"/>
    <row r="42"/>
    <row r="43"/>
    <row r="44"/>
    <row r="45"/>
    <row r="46"/>
    <row r="47"/>
    <row r="48"/>
    <row r="49"/>
    <row r="50"/>
    <row r="51"/>
    <row r="52"/>
    <row r="53"/>
    <row r="54"/>
    <row r="55"/>
    <row r="56"/>
    <row r="57"/>
    <row r="58"/>
    <row r="59"/>
  </sheetData>
  <autoFilter ref="A3:BD27" xr:uid="{D66EBDE6-4463-4704-96D3-0116A8971CE4}"/>
  <mergeCells count="9">
    <mergeCell ref="AC2:AG2"/>
    <mergeCell ref="AH2:AL2"/>
    <mergeCell ref="AM2:AQ2"/>
    <mergeCell ref="AR2:AV2"/>
    <mergeCell ref="D2:H2"/>
    <mergeCell ref="I2:M2"/>
    <mergeCell ref="N2:R2"/>
    <mergeCell ref="S2:W2"/>
    <mergeCell ref="X2:AB2"/>
  </mergeCells>
  <phoneticPr fontId="18"/>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32635-3E58-4943-BDA0-2AAF45C93999}">
  <sheetPr>
    <tabColor rgb="FFFF0000"/>
  </sheetPr>
  <dimension ref="A1:BE65"/>
  <sheetViews>
    <sheetView workbookViewId="0"/>
    <sheetView workbookViewId="1"/>
  </sheetViews>
  <sheetFormatPr defaultColWidth="0" defaultRowHeight="13.2" zeroHeight="1" outlineLevelRow="1"/>
  <cols>
    <col min="1" max="1" width="25.44140625" customWidth="1"/>
    <col min="2" max="2" width="33.21875" bestFit="1" customWidth="1"/>
    <col min="3" max="38" width="10.77734375" customWidth="1"/>
    <col min="39" max="39" width="11.44140625" bestFit="1" customWidth="1"/>
    <col min="40" max="57" width="11.44140625" hidden="1" customWidth="1"/>
    <col min="58" max="16384" width="9" hidden="1"/>
  </cols>
  <sheetData>
    <row r="1" spans="1:38">
      <c r="H1" s="21"/>
      <c r="I1" s="21"/>
      <c r="J1" s="4"/>
    </row>
    <row r="2" spans="1:38" ht="13.35" customHeight="1">
      <c r="B2" t="s">
        <v>4</v>
      </c>
      <c r="C2" s="319" t="s">
        <v>175</v>
      </c>
      <c r="D2" s="319"/>
      <c r="E2" s="319"/>
      <c r="F2" s="319"/>
      <c r="G2" s="319" t="s">
        <v>176</v>
      </c>
      <c r="H2" s="319"/>
      <c r="I2" s="319"/>
      <c r="J2" s="319"/>
      <c r="K2" s="319" t="s">
        <v>177</v>
      </c>
      <c r="L2" s="319"/>
      <c r="M2" s="319"/>
      <c r="N2" s="319"/>
      <c r="O2" s="319" t="s">
        <v>178</v>
      </c>
      <c r="P2" s="319"/>
      <c r="Q2" s="319"/>
      <c r="R2" s="319"/>
      <c r="S2" s="319" t="s">
        <v>179</v>
      </c>
      <c r="T2" s="319"/>
      <c r="U2" s="319"/>
      <c r="V2" s="319"/>
      <c r="W2" s="319" t="s">
        <v>180</v>
      </c>
      <c r="X2" s="319"/>
      <c r="Y2" s="319"/>
      <c r="Z2" s="319"/>
      <c r="AA2" s="319" t="s">
        <v>181</v>
      </c>
      <c r="AB2" s="319"/>
      <c r="AC2" s="319"/>
      <c r="AD2" s="319"/>
      <c r="AE2" s="319" t="s">
        <v>182</v>
      </c>
      <c r="AF2" s="319"/>
      <c r="AG2" s="319"/>
      <c r="AH2" s="319"/>
      <c r="AI2" s="319" t="s">
        <v>183</v>
      </c>
      <c r="AJ2" s="319"/>
      <c r="AK2" s="319"/>
      <c r="AL2" s="319"/>
    </row>
    <row r="3" spans="1:38" s="14" customFormat="1" ht="39.6" hidden="1" customHeight="1">
      <c r="B3" s="13" t="s">
        <v>5</v>
      </c>
      <c r="C3" s="13" t="s">
        <v>120</v>
      </c>
      <c r="D3" s="13" t="s">
        <v>121</v>
      </c>
      <c r="E3" s="13" t="s">
        <v>122</v>
      </c>
      <c r="F3" s="13" t="s">
        <v>184</v>
      </c>
      <c r="G3" s="13" t="s">
        <v>124</v>
      </c>
      <c r="H3" s="13" t="s">
        <v>125</v>
      </c>
      <c r="I3" s="13" t="s">
        <v>126</v>
      </c>
      <c r="J3" s="13" t="s">
        <v>185</v>
      </c>
      <c r="K3" s="13" t="s">
        <v>128</v>
      </c>
      <c r="L3" s="13" t="s">
        <v>129</v>
      </c>
      <c r="M3" s="13" t="s">
        <v>130</v>
      </c>
      <c r="N3" s="13" t="s">
        <v>186</v>
      </c>
      <c r="O3" s="13" t="s">
        <v>132</v>
      </c>
      <c r="P3" s="13" t="s">
        <v>133</v>
      </c>
      <c r="Q3" s="13" t="s">
        <v>134</v>
      </c>
      <c r="R3" s="13" t="s">
        <v>187</v>
      </c>
      <c r="S3" s="13" t="s">
        <v>136</v>
      </c>
      <c r="T3" s="13" t="s">
        <v>137</v>
      </c>
      <c r="U3" s="13" t="s">
        <v>138</v>
      </c>
      <c r="V3" s="13" t="s">
        <v>188</v>
      </c>
      <c r="W3" s="13" t="s">
        <v>140</v>
      </c>
      <c r="X3" s="13" t="s">
        <v>141</v>
      </c>
      <c r="Y3" s="13" t="s">
        <v>142</v>
      </c>
      <c r="Z3" s="13" t="s">
        <v>189</v>
      </c>
      <c r="AA3" s="13" t="s">
        <v>144</v>
      </c>
      <c r="AB3" s="13" t="s">
        <v>145</v>
      </c>
      <c r="AC3" s="13" t="s">
        <v>146</v>
      </c>
      <c r="AD3" s="13" t="s">
        <v>190</v>
      </c>
      <c r="AE3" s="13" t="s">
        <v>148</v>
      </c>
      <c r="AF3" s="13" t="s">
        <v>149</v>
      </c>
      <c r="AG3" s="13" t="s">
        <v>150</v>
      </c>
      <c r="AH3" s="13" t="s">
        <v>191</v>
      </c>
      <c r="AI3" s="13" t="s">
        <v>152</v>
      </c>
      <c r="AJ3" s="13" t="s">
        <v>153</v>
      </c>
      <c r="AK3" s="13" t="s">
        <v>154</v>
      </c>
      <c r="AL3" s="13" t="s">
        <v>192</v>
      </c>
    </row>
    <row r="4" spans="1:38" ht="13.35" hidden="1" customHeight="1" outlineLevel="1">
      <c r="B4" s="11"/>
      <c r="C4" s="11" t="s">
        <v>7</v>
      </c>
      <c r="D4" s="11" t="s">
        <v>8</v>
      </c>
      <c r="E4" s="11" t="s">
        <v>9</v>
      </c>
      <c r="F4" s="11" t="s">
        <v>10</v>
      </c>
      <c r="G4" s="11" t="s">
        <v>11</v>
      </c>
      <c r="H4" s="11" t="s">
        <v>12</v>
      </c>
      <c r="I4" s="11" t="s">
        <v>13</v>
      </c>
      <c r="J4" s="11" t="s">
        <v>14</v>
      </c>
      <c r="K4" s="11" t="s">
        <v>15</v>
      </c>
      <c r="L4" s="11" t="s">
        <v>16</v>
      </c>
      <c r="M4" s="11" t="s">
        <v>17</v>
      </c>
      <c r="N4" s="11" t="s">
        <v>18</v>
      </c>
      <c r="O4" s="11" t="s">
        <v>19</v>
      </c>
      <c r="P4" s="11" t="s">
        <v>20</v>
      </c>
      <c r="Q4" s="11" t="s">
        <v>21</v>
      </c>
      <c r="R4" s="11" t="s">
        <v>22</v>
      </c>
      <c r="S4" s="11" t="s">
        <v>23</v>
      </c>
      <c r="T4" s="11" t="s">
        <v>24</v>
      </c>
      <c r="U4" s="11" t="s">
        <v>25</v>
      </c>
      <c r="V4" s="11" t="s">
        <v>26</v>
      </c>
      <c r="W4" s="11" t="s">
        <v>27</v>
      </c>
      <c r="X4" s="11" t="s">
        <v>28</v>
      </c>
      <c r="Y4" s="11" t="s">
        <v>29</v>
      </c>
      <c r="Z4" s="11" t="s">
        <v>30</v>
      </c>
      <c r="AA4" s="11" t="s">
        <v>31</v>
      </c>
      <c r="AB4" s="11" t="s">
        <v>32</v>
      </c>
      <c r="AC4" s="11" t="s">
        <v>33</v>
      </c>
      <c r="AD4" s="11" t="s">
        <v>34</v>
      </c>
      <c r="AE4" s="11" t="s">
        <v>35</v>
      </c>
      <c r="AF4" s="11" t="s">
        <v>36</v>
      </c>
      <c r="AG4" s="11" t="s">
        <v>37</v>
      </c>
      <c r="AH4" s="11" t="s">
        <v>38</v>
      </c>
      <c r="AI4" s="11" t="s">
        <v>39</v>
      </c>
      <c r="AJ4" s="11" t="s">
        <v>40</v>
      </c>
      <c r="AK4" s="11" t="s">
        <v>41</v>
      </c>
      <c r="AL4" s="11" t="s">
        <v>42</v>
      </c>
    </row>
    <row r="5" spans="1:38" ht="13.35" hidden="1" customHeight="1" collapsed="1">
      <c r="B5" s="11" t="s">
        <v>45</v>
      </c>
      <c r="C5" s="12">
        <v>20018885846</v>
      </c>
      <c r="D5" s="12">
        <v>43243575735</v>
      </c>
      <c r="E5" s="12">
        <v>65690884518</v>
      </c>
      <c r="F5" s="12">
        <v>87294265157</v>
      </c>
      <c r="G5" s="12">
        <v>22931956779</v>
      </c>
      <c r="H5" s="12">
        <v>47797153106</v>
      </c>
      <c r="I5" s="12">
        <v>71843254876</v>
      </c>
      <c r="J5" s="12">
        <v>95587114089</v>
      </c>
      <c r="K5" s="12">
        <v>24184892462</v>
      </c>
      <c r="L5" s="12">
        <v>50183013362</v>
      </c>
      <c r="M5" s="12">
        <v>76410732534</v>
      </c>
      <c r="N5" s="12">
        <v>101778715718</v>
      </c>
      <c r="O5" s="12">
        <v>27160657143</v>
      </c>
      <c r="P5" s="12">
        <v>56038213677</v>
      </c>
      <c r="Q5" s="12">
        <v>84611870484</v>
      </c>
      <c r="R5" s="12">
        <v>116504013444</v>
      </c>
      <c r="S5" s="12">
        <v>35384902788</v>
      </c>
      <c r="T5" s="12">
        <v>71980583196</v>
      </c>
      <c r="U5" s="12">
        <v>108895179981</v>
      </c>
      <c r="V5" s="12">
        <v>145021537803</v>
      </c>
      <c r="W5" s="12">
        <v>39212350963</v>
      </c>
      <c r="X5" s="12">
        <v>80017449659</v>
      </c>
      <c r="Y5" s="12">
        <v>119272126465</v>
      </c>
      <c r="Z5" s="12">
        <v>156477721232</v>
      </c>
      <c r="AA5" s="12">
        <v>27293681991</v>
      </c>
      <c r="AB5" s="12">
        <v>63472879269</v>
      </c>
      <c r="AC5" s="12">
        <v>100820154589</v>
      </c>
      <c r="AD5" s="12">
        <v>134760154091</v>
      </c>
      <c r="AE5" s="12">
        <v>37420353002</v>
      </c>
      <c r="AF5" s="12">
        <v>76642102022</v>
      </c>
      <c r="AG5" s="12">
        <v>116921728922</v>
      </c>
      <c r="AH5" s="12">
        <v>153354597344</v>
      </c>
      <c r="AI5" s="12">
        <v>43816053954</v>
      </c>
      <c r="AJ5" s="12">
        <v>91969586225</v>
      </c>
      <c r="AK5" s="12">
        <v>140866227190</v>
      </c>
      <c r="AL5" s="12">
        <v>5559205253</v>
      </c>
    </row>
    <row r="6" spans="1:38" ht="13.35" hidden="1" customHeight="1">
      <c r="A6" t="s">
        <v>110</v>
      </c>
      <c r="B6" s="11" t="s">
        <v>48</v>
      </c>
      <c r="C6" s="12">
        <v>-4932623675</v>
      </c>
      <c r="D6" s="12">
        <v>-11022611700</v>
      </c>
      <c r="E6" s="12">
        <v>-16762171332</v>
      </c>
      <c r="F6" s="12">
        <v>-22308617306</v>
      </c>
      <c r="G6" s="12">
        <v>-5602624502</v>
      </c>
      <c r="H6" s="12">
        <v>-12019803280</v>
      </c>
      <c r="I6" s="12">
        <v>-18073451257</v>
      </c>
      <c r="J6" s="12">
        <v>-24105101851</v>
      </c>
      <c r="K6" s="12">
        <v>-6250177881</v>
      </c>
      <c r="L6" s="12">
        <v>-12819492197</v>
      </c>
      <c r="M6" s="12">
        <v>-19597952094</v>
      </c>
      <c r="N6" s="12">
        <v>-26215500494</v>
      </c>
      <c r="O6" s="12">
        <v>-6923346264</v>
      </c>
      <c r="P6" s="12">
        <v>-14402941570</v>
      </c>
      <c r="Q6" s="12">
        <v>-22114638095</v>
      </c>
      <c r="R6" s="12">
        <v>-30859755818</v>
      </c>
      <c r="S6" s="12">
        <v>-9551383619</v>
      </c>
      <c r="T6" s="12">
        <v>-19418207622</v>
      </c>
      <c r="U6" s="12">
        <v>-29353266436</v>
      </c>
      <c r="V6" s="12">
        <v>-39117171471</v>
      </c>
      <c r="W6" s="12">
        <v>-10376379248</v>
      </c>
      <c r="X6" s="12">
        <v>-20902761955</v>
      </c>
      <c r="Y6" s="12">
        <v>-30736633653</v>
      </c>
      <c r="Z6" s="12">
        <v>-40204901801</v>
      </c>
      <c r="AA6" s="12">
        <v>-7128988711</v>
      </c>
      <c r="AB6" s="12">
        <v>-16547696466</v>
      </c>
      <c r="AC6" s="12">
        <v>-26093199631</v>
      </c>
      <c r="AD6" s="12">
        <v>-34728972982</v>
      </c>
      <c r="AE6" s="12">
        <v>-9011697424</v>
      </c>
      <c r="AF6" s="12">
        <v>-18750395386</v>
      </c>
      <c r="AG6" s="12">
        <v>-28983876459</v>
      </c>
      <c r="AH6" s="12">
        <v>-38180352627</v>
      </c>
      <c r="AI6" s="12">
        <v>-10927474725</v>
      </c>
      <c r="AJ6" s="12">
        <v>-23275061542</v>
      </c>
      <c r="AK6" s="12">
        <v>-35962685361</v>
      </c>
      <c r="AL6" s="12">
        <v>-1695736192</v>
      </c>
    </row>
    <row r="7" spans="1:38" ht="13.35" hidden="1" customHeight="1">
      <c r="B7" s="22"/>
      <c r="C7" s="23">
        <v>-0.2463985115328281</v>
      </c>
      <c r="D7" s="23">
        <v>-0.25489593570030894</v>
      </c>
      <c r="E7" s="23">
        <v>-0.25516738669285216</v>
      </c>
      <c r="F7" s="23">
        <v>-0.25555650495341964</v>
      </c>
      <c r="G7" s="23">
        <v>-0.24431515182038971</v>
      </c>
      <c r="H7" s="23">
        <v>-0.25147529714465666</v>
      </c>
      <c r="I7" s="23">
        <v>-0.25156782342607403</v>
      </c>
      <c r="J7" s="23">
        <v>-0.25217940807958733</v>
      </c>
      <c r="K7" s="23">
        <v>-0.2584331475039825</v>
      </c>
      <c r="L7" s="23">
        <v>-0.25545481106376294</v>
      </c>
      <c r="M7" s="23">
        <v>-0.25648166748407525</v>
      </c>
      <c r="N7" s="23">
        <v>-0.25757350452952982</v>
      </c>
      <c r="O7" s="23">
        <v>-0.25490348880547337</v>
      </c>
      <c r="P7" s="23">
        <v>-0.25701999805021375</v>
      </c>
      <c r="Q7" s="23">
        <v>-0.26136566853443871</v>
      </c>
      <c r="R7" s="23">
        <v>-0.26488148266955081</v>
      </c>
      <c r="S7" s="23">
        <v>-0.2699282141941941</v>
      </c>
      <c r="T7" s="23">
        <v>-0.26977007909376149</v>
      </c>
      <c r="U7" s="23">
        <v>-0.26955524056364616</v>
      </c>
      <c r="V7" s="23">
        <v>-0.26973353105755576</v>
      </c>
      <c r="W7" s="23">
        <v>-0.2646201768874033</v>
      </c>
      <c r="X7" s="23">
        <v>-0.26122754529266545</v>
      </c>
      <c r="Y7" s="23">
        <v>-0.2577017327013077</v>
      </c>
      <c r="Z7" s="23">
        <v>-0.25693690759587839</v>
      </c>
      <c r="AA7" s="23">
        <v>-0.26119556582181769</v>
      </c>
      <c r="AB7" s="23">
        <v>-0.26070499174726824</v>
      </c>
      <c r="AC7" s="23">
        <v>-0.25880935947153272</v>
      </c>
      <c r="AD7" s="23">
        <v>-0.25770950780115937</v>
      </c>
      <c r="AE7" s="23">
        <v>-0.24082342097409806</v>
      </c>
      <c r="AF7" s="23">
        <v>-0.24464876212056041</v>
      </c>
      <c r="AG7" s="23">
        <v>-0.24789127501129854</v>
      </c>
      <c r="AH7" s="23">
        <v>-0.24896777330617018</v>
      </c>
      <c r="AI7" s="23">
        <v>-0.24939431415873595</v>
      </c>
      <c r="AJ7" s="23">
        <v>-0.25307346153606119</v>
      </c>
      <c r="AK7" s="23">
        <v>-0.255296717164815</v>
      </c>
      <c r="AL7" s="23">
        <v>-0.30503212506588123</v>
      </c>
    </row>
    <row r="8" spans="1:38" s="9" customFormat="1" ht="13.35" hidden="1" customHeight="1">
      <c r="A8" s="9" t="s">
        <v>110</v>
      </c>
      <c r="B8" s="16" t="s">
        <v>51</v>
      </c>
      <c r="C8" s="19">
        <v>15086262171</v>
      </c>
      <c r="D8" s="19">
        <v>32220964035</v>
      </c>
      <c r="E8" s="19">
        <v>48928713186</v>
      </c>
      <c r="F8" s="19">
        <v>64985647851</v>
      </c>
      <c r="G8" s="19">
        <v>17329332277</v>
      </c>
      <c r="H8" s="19">
        <v>35777349826</v>
      </c>
      <c r="I8" s="19">
        <v>53769803619</v>
      </c>
      <c r="J8" s="19">
        <v>71482012238</v>
      </c>
      <c r="K8" s="19">
        <v>17934714581</v>
      </c>
      <c r="L8" s="19">
        <v>37363521165</v>
      </c>
      <c r="M8" s="19">
        <v>56812780440</v>
      </c>
      <c r="N8" s="19">
        <v>75563215224</v>
      </c>
      <c r="O8" s="19">
        <v>20237310879</v>
      </c>
      <c r="P8" s="19">
        <v>41635272107</v>
      </c>
      <c r="Q8" s="19">
        <v>62497232389</v>
      </c>
      <c r="R8" s="19">
        <v>85644257626</v>
      </c>
      <c r="S8" s="19">
        <v>25833519169</v>
      </c>
      <c r="T8" s="19">
        <v>52562375574</v>
      </c>
      <c r="U8" s="19">
        <v>79541913545</v>
      </c>
      <c r="V8" s="19">
        <v>105904366332</v>
      </c>
      <c r="W8" s="19">
        <v>28835971715</v>
      </c>
      <c r="X8" s="19">
        <v>59114687704</v>
      </c>
      <c r="Y8" s="19">
        <v>88535492812</v>
      </c>
      <c r="Z8" s="19">
        <v>116272819431</v>
      </c>
      <c r="AA8" s="19">
        <v>20164693280</v>
      </c>
      <c r="AB8" s="19">
        <v>46925182803</v>
      </c>
      <c r="AC8" s="19">
        <v>74726954958</v>
      </c>
      <c r="AD8" s="19">
        <v>100031181109</v>
      </c>
      <c r="AE8" s="19">
        <v>28408655578</v>
      </c>
      <c r="AF8" s="19">
        <v>57891706636</v>
      </c>
      <c r="AG8" s="19">
        <v>87937852463</v>
      </c>
      <c r="AH8" s="19">
        <v>115174244717</v>
      </c>
      <c r="AI8" s="19">
        <v>32888579229</v>
      </c>
      <c r="AJ8" s="19">
        <v>68694524683</v>
      </c>
      <c r="AK8" s="19">
        <v>104903541829</v>
      </c>
      <c r="AL8" s="19">
        <v>3863469061</v>
      </c>
    </row>
    <row r="9" spans="1:38" s="9" customFormat="1" ht="13.35" hidden="1" customHeight="1">
      <c r="B9" s="24"/>
      <c r="C9" s="25">
        <v>0.7536014884671719</v>
      </c>
      <c r="D9" s="25">
        <v>0.745104064299691</v>
      </c>
      <c r="E9" s="25">
        <v>0.74483261330714789</v>
      </c>
      <c r="F9" s="25">
        <v>0.74444349504658036</v>
      </c>
      <c r="G9" s="25">
        <v>0.75568484817961024</v>
      </c>
      <c r="H9" s="25">
        <v>0.74852470285534334</v>
      </c>
      <c r="I9" s="25">
        <v>0.74843217657392602</v>
      </c>
      <c r="J9" s="25">
        <v>0.74782059192041272</v>
      </c>
      <c r="K9" s="25">
        <v>0.7415668524960175</v>
      </c>
      <c r="L9" s="25">
        <v>0.74454518893623711</v>
      </c>
      <c r="M9" s="25">
        <v>0.7435183325159247</v>
      </c>
      <c r="N9" s="25">
        <v>0.74242649547047024</v>
      </c>
      <c r="O9" s="25">
        <v>0.74509651119452669</v>
      </c>
      <c r="P9" s="25">
        <v>0.74298000194978631</v>
      </c>
      <c r="Q9" s="25">
        <v>0.73863433146556134</v>
      </c>
      <c r="R9" s="25">
        <v>0.73511851733044919</v>
      </c>
      <c r="S9" s="25">
        <v>0.7300717858058059</v>
      </c>
      <c r="T9" s="25">
        <v>0.73022992090623851</v>
      </c>
      <c r="U9" s="25">
        <v>0.7304447594363539</v>
      </c>
      <c r="V9" s="25">
        <v>0.73026646894244418</v>
      </c>
      <c r="W9" s="25">
        <v>0.73537982311259664</v>
      </c>
      <c r="X9" s="25">
        <v>0.73877245470733455</v>
      </c>
      <c r="Y9" s="25">
        <v>0.7422982672986923</v>
      </c>
      <c r="Z9" s="25">
        <v>0.74306309240412161</v>
      </c>
      <c r="AA9" s="25">
        <v>0.73880443417818231</v>
      </c>
      <c r="AB9" s="25">
        <v>0.73929500825273176</v>
      </c>
      <c r="AC9" s="25">
        <v>0.74119064052846728</v>
      </c>
      <c r="AD9" s="25">
        <v>0.74229049219884069</v>
      </c>
      <c r="AE9" s="25">
        <v>0.75917657902590197</v>
      </c>
      <c r="AF9" s="25">
        <v>0.75535123787943959</v>
      </c>
      <c r="AG9" s="25">
        <v>0.75210872498870152</v>
      </c>
      <c r="AH9" s="25">
        <v>0.75103222669382985</v>
      </c>
      <c r="AI9" s="25">
        <v>0.75060568584126408</v>
      </c>
      <c r="AJ9" s="25">
        <v>0.74692653846393886</v>
      </c>
      <c r="AK9" s="25">
        <v>0.74470328283518505</v>
      </c>
      <c r="AL9" s="25">
        <v>0.69496787493411871</v>
      </c>
    </row>
    <row r="10" spans="1:38" s="9" customFormat="1" ht="13.35" hidden="1" customHeight="1">
      <c r="A10" s="9" t="s">
        <v>110</v>
      </c>
      <c r="B10" s="16" t="s">
        <v>54</v>
      </c>
      <c r="C10" s="19">
        <v>-13890656615</v>
      </c>
      <c r="D10" s="19">
        <v>-29049056357</v>
      </c>
      <c r="E10" s="19">
        <v>-43926361364</v>
      </c>
      <c r="F10" s="19">
        <v>-58604690043</v>
      </c>
      <c r="G10" s="19">
        <v>-15677766454</v>
      </c>
      <c r="H10" s="19">
        <v>-31497388157</v>
      </c>
      <c r="I10" s="19">
        <v>-46994246383</v>
      </c>
      <c r="J10" s="19">
        <v>-62347258087</v>
      </c>
      <c r="K10" s="19">
        <v>-16000068473</v>
      </c>
      <c r="L10" s="19">
        <v>-33030385992</v>
      </c>
      <c r="M10" s="19">
        <v>-49828387336</v>
      </c>
      <c r="N10" s="19">
        <v>-66279774102</v>
      </c>
      <c r="O10" s="19">
        <v>-18052657834</v>
      </c>
      <c r="P10" s="19">
        <v>-36962888247</v>
      </c>
      <c r="Q10" s="19">
        <v>-56092912364</v>
      </c>
      <c r="R10" s="19">
        <v>-77684754516</v>
      </c>
      <c r="S10" s="19">
        <v>-23598313081</v>
      </c>
      <c r="T10" s="19">
        <v>-48169066016</v>
      </c>
      <c r="U10" s="19">
        <v>-72970230405</v>
      </c>
      <c r="V10" s="19">
        <v>-98634016742</v>
      </c>
      <c r="W10" s="19">
        <v>-26405046847</v>
      </c>
      <c r="X10" s="19">
        <v>-53275104335</v>
      </c>
      <c r="Y10" s="19">
        <v>-80267059767</v>
      </c>
      <c r="Z10" s="19">
        <v>-107391537614</v>
      </c>
      <c r="AA10" s="19">
        <v>-24357557245</v>
      </c>
      <c r="AB10" s="19">
        <v>-50476597769</v>
      </c>
      <c r="AC10" s="19">
        <v>-77356759706</v>
      </c>
      <c r="AD10" s="19">
        <v>-103903361706</v>
      </c>
      <c r="AE10" s="19">
        <v>-26444379512</v>
      </c>
      <c r="AF10" s="19">
        <v>-53904037973</v>
      </c>
      <c r="AG10" s="19">
        <v>-81723040180</v>
      </c>
      <c r="AH10" s="19">
        <v>-109743039480</v>
      </c>
      <c r="AI10" s="19">
        <v>-30042415755</v>
      </c>
      <c r="AJ10" s="19">
        <v>-63969984752</v>
      </c>
      <c r="AK10" s="19">
        <v>-98682805077</v>
      </c>
      <c r="AL10" s="19">
        <v>-4049647893</v>
      </c>
    </row>
    <row r="11" spans="1:38" s="9" customFormat="1" ht="13.35" hidden="1" customHeight="1">
      <c r="B11" s="24"/>
      <c r="C11" s="25">
        <v>-0.69387760746812543</v>
      </c>
      <c r="D11" s="25">
        <v>-0.67175426322316356</v>
      </c>
      <c r="E11" s="25">
        <v>-0.66868275083072914</v>
      </c>
      <c r="F11" s="25">
        <v>-0.67134639300300669</v>
      </c>
      <c r="G11" s="25">
        <v>-0.6836645736379966</v>
      </c>
      <c r="H11" s="25">
        <v>-0.65898042268643231</v>
      </c>
      <c r="I11" s="25">
        <v>-0.65412190001846537</v>
      </c>
      <c r="J11" s="25">
        <v>-0.65225588910393539</v>
      </c>
      <c r="K11" s="25">
        <v>-0.66157285992235726</v>
      </c>
      <c r="L11" s="25">
        <v>-0.65819853729651767</v>
      </c>
      <c r="M11" s="25">
        <v>-0.6521124151483324</v>
      </c>
      <c r="N11" s="25">
        <v>-0.65121448658914582</v>
      </c>
      <c r="O11" s="25">
        <v>-0.66466204182591493</v>
      </c>
      <c r="P11" s="25">
        <v>-0.65960147231050714</v>
      </c>
      <c r="Q11" s="25">
        <v>-0.66294376951053335</v>
      </c>
      <c r="R11" s="25">
        <v>-0.66679895584318849</v>
      </c>
      <c r="S11" s="25">
        <v>-0.66690343117186235</v>
      </c>
      <c r="T11" s="25">
        <v>-0.66919527290905279</v>
      </c>
      <c r="U11" s="25">
        <v>-0.67009605400102945</v>
      </c>
      <c r="V11" s="25">
        <v>-0.68013357351089676</v>
      </c>
      <c r="W11" s="25">
        <v>-0.67338596637358672</v>
      </c>
      <c r="X11" s="25">
        <v>-0.665793580800633</v>
      </c>
      <c r="Y11" s="25">
        <v>-0.67297416543130129</v>
      </c>
      <c r="Z11" s="25">
        <v>-0.68630560803462304</v>
      </c>
      <c r="AA11" s="25">
        <v>-0.89242474698107144</v>
      </c>
      <c r="AB11" s="25">
        <v>-0.79524669985551844</v>
      </c>
      <c r="AC11" s="25">
        <v>-0.76727475792265865</v>
      </c>
      <c r="AD11" s="25">
        <v>-0.77102436107216665</v>
      </c>
      <c r="AE11" s="25">
        <v>-0.70668439473530975</v>
      </c>
      <c r="AF11" s="25">
        <v>-0.70332149759575913</v>
      </c>
      <c r="AG11" s="25">
        <v>-0.69895511239419406</v>
      </c>
      <c r="AH11" s="25">
        <v>-0.71561623440494593</v>
      </c>
      <c r="AI11" s="25">
        <v>-0.68564859324255523</v>
      </c>
      <c r="AJ11" s="25">
        <v>-0.69555586121155244</v>
      </c>
      <c r="AK11" s="25">
        <v>-0.70054268539397235</v>
      </c>
      <c r="AL11" s="25">
        <v>-0.72845806346413022</v>
      </c>
    </row>
    <row r="12" spans="1:38" s="9" customFormat="1" ht="13.35" hidden="1" customHeight="1">
      <c r="A12" s="9" t="s">
        <v>110</v>
      </c>
      <c r="B12" s="16" t="s">
        <v>56</v>
      </c>
      <c r="C12" s="19">
        <v>1195605556</v>
      </c>
      <c r="D12" s="19">
        <v>3171907678</v>
      </c>
      <c r="E12" s="19">
        <v>5002351822</v>
      </c>
      <c r="F12" s="19">
        <v>6380957808</v>
      </c>
      <c r="G12" s="19">
        <v>1651565823</v>
      </c>
      <c r="H12" s="19">
        <v>4279961669</v>
      </c>
      <c r="I12" s="19">
        <v>6775557236</v>
      </c>
      <c r="J12" s="19">
        <v>9134754151</v>
      </c>
      <c r="K12" s="19">
        <v>1934646108</v>
      </c>
      <c r="L12" s="19">
        <v>4333135173</v>
      </c>
      <c r="M12" s="19">
        <v>6984393104</v>
      </c>
      <c r="N12" s="19">
        <v>9283441122</v>
      </c>
      <c r="O12" s="19">
        <v>2184653045</v>
      </c>
      <c r="P12" s="19">
        <v>4672383860</v>
      </c>
      <c r="Q12" s="19">
        <v>6404320025</v>
      </c>
      <c r="R12" s="19">
        <v>7959503110</v>
      </c>
      <c r="S12" s="19">
        <v>2235206088</v>
      </c>
      <c r="T12" s="19">
        <v>4393309558</v>
      </c>
      <c r="U12" s="19">
        <v>6571683140</v>
      </c>
      <c r="V12" s="19">
        <v>7270349590</v>
      </c>
      <c r="W12" s="19">
        <v>2430924868</v>
      </c>
      <c r="X12" s="19">
        <v>5839583369</v>
      </c>
      <c r="Y12" s="19">
        <v>8268433045</v>
      </c>
      <c r="Z12" s="19">
        <v>8881281817</v>
      </c>
      <c r="AA12" s="19">
        <v>-4192863965</v>
      </c>
      <c r="AB12" s="19">
        <v>-3551414966</v>
      </c>
      <c r="AC12" s="19">
        <v>-2629804748</v>
      </c>
      <c r="AD12" s="19">
        <v>-3872180597</v>
      </c>
      <c r="AE12" s="19">
        <v>1964276066</v>
      </c>
      <c r="AF12" s="19">
        <v>3987668663</v>
      </c>
      <c r="AG12" s="19">
        <v>6214812283</v>
      </c>
      <c r="AH12" s="19">
        <v>5431205237</v>
      </c>
      <c r="AI12" s="19">
        <v>2846163474</v>
      </c>
      <c r="AJ12" s="19">
        <v>4724539931</v>
      </c>
      <c r="AK12" s="19">
        <v>6220736752</v>
      </c>
      <c r="AL12" s="19">
        <v>-186178832</v>
      </c>
    </row>
    <row r="13" spans="1:38" s="9" customFormat="1" ht="13.35" hidden="1" customHeight="1">
      <c r="B13" s="24"/>
      <c r="C13" s="25">
        <v>5.9723880999046484E-2</v>
      </c>
      <c r="D13" s="25">
        <v>7.3349801076527471E-2</v>
      </c>
      <c r="E13" s="25">
        <v>7.6149862476418667E-2</v>
      </c>
      <c r="F13" s="25">
        <v>7.30971020435736E-2</v>
      </c>
      <c r="G13" s="25">
        <v>7.2020274541613721E-2</v>
      </c>
      <c r="H13" s="25">
        <v>8.9544280168911028E-2</v>
      </c>
      <c r="I13" s="25">
        <v>9.4310276555460551E-2</v>
      </c>
      <c r="J13" s="25">
        <v>9.5564702816477345E-2</v>
      </c>
      <c r="K13" s="25">
        <v>7.9993992573660258E-2</v>
      </c>
      <c r="L13" s="25">
        <v>8.6346651639719441E-2</v>
      </c>
      <c r="M13" s="25">
        <v>9.1405917367592293E-2</v>
      </c>
      <c r="N13" s="25">
        <v>9.121200888132433E-2</v>
      </c>
      <c r="O13" s="25">
        <v>8.0434469368611775E-2</v>
      </c>
      <c r="P13" s="25">
        <v>8.3378529639279095E-2</v>
      </c>
      <c r="Q13" s="25">
        <v>7.5690561955027921E-2</v>
      </c>
      <c r="R13" s="25">
        <v>6.8319561487260649E-2</v>
      </c>
      <c r="S13" s="25">
        <v>6.3168354633943505E-2</v>
      </c>
      <c r="T13" s="25">
        <v>6.1034647997185699E-2</v>
      </c>
      <c r="U13" s="25">
        <v>6.0348705435324369E-2</v>
      </c>
      <c r="V13" s="25">
        <v>5.013289543154742E-2</v>
      </c>
      <c r="W13" s="25">
        <v>6.199385673900993E-2</v>
      </c>
      <c r="X13" s="25">
        <v>7.2978873906701547E-2</v>
      </c>
      <c r="Y13" s="25">
        <v>6.9324101867390978E-2</v>
      </c>
      <c r="Z13" s="25">
        <v>5.6757484369498602E-2</v>
      </c>
      <c r="AA13" s="25">
        <v>-0.15362031280288907</v>
      </c>
      <c r="AB13" s="25">
        <v>-5.595169160278668E-2</v>
      </c>
      <c r="AC13" s="25">
        <v>-2.6084117394191392E-2</v>
      </c>
      <c r="AD13" s="25">
        <v>-2.8733868873325998E-2</v>
      </c>
      <c r="AE13" s="25">
        <v>5.2492184290592228E-2</v>
      </c>
      <c r="AF13" s="25">
        <v>5.2029740283680445E-2</v>
      </c>
      <c r="AG13" s="25">
        <v>5.3153612594507404E-2</v>
      </c>
      <c r="AH13" s="25">
        <v>3.5415992288883903E-2</v>
      </c>
      <c r="AI13" s="25">
        <v>6.4957092598708827E-2</v>
      </c>
      <c r="AJ13" s="25">
        <v>5.1370677252386435E-2</v>
      </c>
      <c r="AK13" s="25">
        <v>4.4160597441212694E-2</v>
      </c>
      <c r="AL13" s="25">
        <v>-3.3490188530011449E-2</v>
      </c>
    </row>
    <row r="14" spans="1:38" s="9" customFormat="1" ht="13.35" hidden="1" customHeight="1">
      <c r="B14" s="16" t="s">
        <v>60</v>
      </c>
      <c r="C14" s="19">
        <v>-60236577</v>
      </c>
      <c r="D14" s="19">
        <v>-988532230</v>
      </c>
      <c r="E14" s="19">
        <v>-1027040331</v>
      </c>
      <c r="F14" s="19">
        <v>-2155195824</v>
      </c>
      <c r="G14" s="19">
        <v>-132487194</v>
      </c>
      <c r="H14" s="19">
        <v>-303683279</v>
      </c>
      <c r="I14" s="19">
        <v>-347897904</v>
      </c>
      <c r="J14" s="19">
        <v>-904780459</v>
      </c>
      <c r="K14" s="19">
        <v>-108709621</v>
      </c>
      <c r="L14" s="19">
        <v>-152270817</v>
      </c>
      <c r="M14" s="19">
        <v>-174192361</v>
      </c>
      <c r="N14" s="19">
        <v>-673210398</v>
      </c>
      <c r="O14" s="19">
        <v>-26534567</v>
      </c>
      <c r="P14" s="19">
        <v>-177583681</v>
      </c>
      <c r="Q14" s="19">
        <v>-197019359</v>
      </c>
      <c r="R14" s="19">
        <v>-197813850</v>
      </c>
      <c r="S14" s="19">
        <v>-47614184</v>
      </c>
      <c r="T14" s="19">
        <v>-142713668</v>
      </c>
      <c r="U14" s="19">
        <v>-151888760</v>
      </c>
      <c r="V14" s="19">
        <v>-3629912598</v>
      </c>
      <c r="W14" s="19">
        <v>-12340304</v>
      </c>
      <c r="X14" s="19">
        <v>-55463788</v>
      </c>
      <c r="Y14" s="19">
        <v>-147069031</v>
      </c>
      <c r="Z14" s="19">
        <v>-3818430095</v>
      </c>
      <c r="AA14" s="19">
        <v>-542990724</v>
      </c>
      <c r="AB14" s="19">
        <v>-1122501295</v>
      </c>
      <c r="AC14" s="19">
        <v>-1435332496</v>
      </c>
      <c r="AD14" s="19">
        <v>-6673774370</v>
      </c>
      <c r="AE14" s="19">
        <v>-335376472</v>
      </c>
      <c r="AF14" s="19">
        <v>-585743474</v>
      </c>
      <c r="AG14" s="19">
        <v>-1078205271</v>
      </c>
      <c r="AH14" s="19">
        <v>-4187705106</v>
      </c>
      <c r="AI14" s="19">
        <v>-172808205</v>
      </c>
      <c r="AJ14" s="19">
        <v>-260962686</v>
      </c>
      <c r="AK14" s="19">
        <v>-481446892</v>
      </c>
      <c r="AL14" s="19">
        <v>13834303</v>
      </c>
    </row>
    <row r="15" spans="1:38" s="9" customFormat="1" ht="13.35" hidden="1" customHeight="1">
      <c r="B15" s="16" t="s">
        <v>63</v>
      </c>
      <c r="C15" s="19">
        <v>31343702</v>
      </c>
      <c r="D15" s="19">
        <v>102666581</v>
      </c>
      <c r="E15" s="19">
        <v>206936958</v>
      </c>
      <c r="F15" s="19">
        <v>323769773</v>
      </c>
      <c r="G15" s="19">
        <v>90537058</v>
      </c>
      <c r="H15" s="19">
        <v>643563865</v>
      </c>
      <c r="I15" s="19">
        <v>700517891</v>
      </c>
      <c r="J15" s="19">
        <v>859506361</v>
      </c>
      <c r="K15" s="19">
        <v>183391256</v>
      </c>
      <c r="L15" s="19">
        <v>301998577</v>
      </c>
      <c r="M15" s="19">
        <v>373096998</v>
      </c>
      <c r="N15" s="19">
        <v>523315615</v>
      </c>
      <c r="O15" s="19">
        <v>65178042</v>
      </c>
      <c r="P15" s="19">
        <v>115905482</v>
      </c>
      <c r="Q15" s="19">
        <v>209974802</v>
      </c>
      <c r="R15" s="19">
        <v>335278333</v>
      </c>
      <c r="S15" s="19">
        <v>118482676</v>
      </c>
      <c r="T15" s="19">
        <v>161396702</v>
      </c>
      <c r="U15" s="19">
        <v>239045636</v>
      </c>
      <c r="V15" s="19">
        <v>561868737</v>
      </c>
      <c r="W15" s="19">
        <v>228336905</v>
      </c>
      <c r="X15" s="19">
        <v>314668775</v>
      </c>
      <c r="Y15" s="19">
        <v>416610859</v>
      </c>
      <c r="Z15" s="19">
        <v>1010554541</v>
      </c>
      <c r="AA15" s="19">
        <v>1434912725</v>
      </c>
      <c r="AB15" s="19">
        <v>2711202614</v>
      </c>
      <c r="AC15" s="19">
        <v>3459905213</v>
      </c>
      <c r="AD15" s="19">
        <v>4958607109</v>
      </c>
      <c r="AE15" s="19">
        <v>3418369060</v>
      </c>
      <c r="AF15" s="19">
        <v>6390248444</v>
      </c>
      <c r="AG15" s="19">
        <v>11293589511</v>
      </c>
      <c r="AH15" s="19">
        <v>15490368937</v>
      </c>
      <c r="AI15" s="19">
        <v>2686693057</v>
      </c>
      <c r="AJ15" s="19">
        <v>4203077784</v>
      </c>
      <c r="AK15" s="19">
        <v>4747575208</v>
      </c>
      <c r="AL15" s="19">
        <v>332941834</v>
      </c>
    </row>
    <row r="16" spans="1:38" s="9" customFormat="1" ht="13.35" hidden="1" customHeight="1">
      <c r="B16" s="16" t="s">
        <v>66</v>
      </c>
      <c r="C16" s="19">
        <v>-22515376</v>
      </c>
      <c r="D16" s="19">
        <v>-302808161</v>
      </c>
      <c r="E16" s="19">
        <v>-368119891</v>
      </c>
      <c r="F16" s="19">
        <v>-374479099</v>
      </c>
      <c r="G16" s="19">
        <v>-44570254</v>
      </c>
      <c r="H16" s="19">
        <v>-159043460</v>
      </c>
      <c r="I16" s="19">
        <v>-206187354</v>
      </c>
      <c r="J16" s="19">
        <v>-356756579</v>
      </c>
      <c r="K16" s="19">
        <v>-54122757</v>
      </c>
      <c r="L16" s="19">
        <v>-119582857</v>
      </c>
      <c r="M16" s="19">
        <v>-182532680</v>
      </c>
      <c r="N16" s="19">
        <v>-514200122</v>
      </c>
      <c r="O16" s="19">
        <v>-108268178</v>
      </c>
      <c r="P16" s="19">
        <v>-189657585</v>
      </c>
      <c r="Q16" s="19">
        <v>-290358876</v>
      </c>
      <c r="R16" s="19">
        <v>-461919682</v>
      </c>
      <c r="S16" s="19">
        <v>-67633795</v>
      </c>
      <c r="T16" s="19">
        <v>-289818473</v>
      </c>
      <c r="U16" s="19">
        <v>-775566433</v>
      </c>
      <c r="V16" s="19">
        <v>-1900155998</v>
      </c>
      <c r="W16" s="19">
        <v>-595810383</v>
      </c>
      <c r="X16" s="19">
        <v>-1014749809</v>
      </c>
      <c r="Y16" s="19">
        <v>-1195963124</v>
      </c>
      <c r="Z16" s="19">
        <v>-1706703641</v>
      </c>
      <c r="AA16" s="19">
        <v>-248917849</v>
      </c>
      <c r="AB16" s="19">
        <v>-744016474</v>
      </c>
      <c r="AC16" s="19">
        <v>-1121269379</v>
      </c>
      <c r="AD16" s="19">
        <v>-1748633507</v>
      </c>
      <c r="AE16" s="19">
        <v>-278165858</v>
      </c>
      <c r="AF16" s="19">
        <v>-1583889657</v>
      </c>
      <c r="AG16" s="19">
        <v>-1923846469</v>
      </c>
      <c r="AH16" s="19">
        <v>-2491190209</v>
      </c>
      <c r="AI16" s="19">
        <v>-669400155</v>
      </c>
      <c r="AJ16" s="19">
        <v>-2187217445</v>
      </c>
      <c r="AK16" s="19">
        <v>-2418095567</v>
      </c>
      <c r="AL16" s="19">
        <v>-315394031</v>
      </c>
    </row>
    <row r="17" spans="1:38" s="9" customFormat="1" ht="13.35" hidden="1" customHeight="1">
      <c r="A17" s="9" t="s">
        <v>110</v>
      </c>
      <c r="B17" s="16" t="s">
        <v>69</v>
      </c>
      <c r="C17" s="19">
        <v>1144197305</v>
      </c>
      <c r="D17" s="19">
        <v>1983233868</v>
      </c>
      <c r="E17" s="19">
        <v>3814128558</v>
      </c>
      <c r="F17" s="19">
        <v>4175052658</v>
      </c>
      <c r="G17" s="19">
        <v>1565045433</v>
      </c>
      <c r="H17" s="19">
        <v>4460798795</v>
      </c>
      <c r="I17" s="19">
        <v>6921989869</v>
      </c>
      <c r="J17" s="19">
        <v>8732723474</v>
      </c>
      <c r="K17" s="19">
        <v>1955204986</v>
      </c>
      <c r="L17" s="19">
        <v>4363280076</v>
      </c>
      <c r="M17" s="19">
        <v>7000765061</v>
      </c>
      <c r="N17" s="19">
        <v>8619346217</v>
      </c>
      <c r="O17" s="19">
        <v>2115028342</v>
      </c>
      <c r="P17" s="19">
        <v>4421048076</v>
      </c>
      <c r="Q17" s="19">
        <v>6126916592</v>
      </c>
      <c r="R17" s="19">
        <v>7635047911</v>
      </c>
      <c r="S17" s="19">
        <v>2238440785</v>
      </c>
      <c r="T17" s="19">
        <v>4122174119</v>
      </c>
      <c r="U17" s="19">
        <v>5883273583</v>
      </c>
      <c r="V17" s="19">
        <v>2302149731</v>
      </c>
      <c r="W17" s="19">
        <v>2051111086</v>
      </c>
      <c r="X17" s="19">
        <v>5084038547</v>
      </c>
      <c r="Y17" s="19">
        <v>7342011749</v>
      </c>
      <c r="Z17" s="19">
        <v>4366702622</v>
      </c>
      <c r="AA17" s="19">
        <v>-3549859813</v>
      </c>
      <c r="AB17" s="19">
        <v>-2706730121</v>
      </c>
      <c r="AC17" s="19">
        <v>-1726501410</v>
      </c>
      <c r="AD17" s="19">
        <v>-7335981365</v>
      </c>
      <c r="AE17" s="19">
        <v>4769102796</v>
      </c>
      <c r="AF17" s="19">
        <v>8208283976</v>
      </c>
      <c r="AG17" s="19">
        <v>14506350054</v>
      </c>
      <c r="AH17" s="19">
        <v>14242678859</v>
      </c>
      <c r="AI17" s="19">
        <v>4690648171</v>
      </c>
      <c r="AJ17" s="19">
        <v>6479437584</v>
      </c>
      <c r="AK17" s="19">
        <v>8068769501</v>
      </c>
      <c r="AL17" s="19">
        <v>-154796726</v>
      </c>
    </row>
    <row r="18" spans="1:38" s="9" customFormat="1" ht="13.35" hidden="1" customHeight="1">
      <c r="B18" s="24"/>
      <c r="C18" s="25">
        <v>5.7155893379981663E-2</v>
      </c>
      <c r="D18" s="25">
        <v>4.5861930570991902E-2</v>
      </c>
      <c r="E18" s="25">
        <v>5.8061762845572407E-2</v>
      </c>
      <c r="F18" s="25">
        <v>4.7827341813246348E-2</v>
      </c>
      <c r="G18" s="25">
        <v>6.8247356650924546E-2</v>
      </c>
      <c r="H18" s="25">
        <v>9.3327708976876991E-2</v>
      </c>
      <c r="I18" s="25">
        <v>9.6348500369968115E-2</v>
      </c>
      <c r="J18" s="25">
        <v>9.1358794092989012E-2</v>
      </c>
      <c r="K18" s="25">
        <v>8.0844063667931315E-2</v>
      </c>
      <c r="L18" s="25">
        <v>8.6947350979604571E-2</v>
      </c>
      <c r="M18" s="25">
        <v>9.1620179899268919E-2</v>
      </c>
      <c r="N18" s="25">
        <v>8.4687119071945927E-2</v>
      </c>
      <c r="O18" s="25">
        <v>7.7871029808463124E-2</v>
      </c>
      <c r="P18" s="25">
        <v>7.8893451198901246E-2</v>
      </c>
      <c r="Q18" s="25">
        <v>7.2412021586954423E-2</v>
      </c>
      <c r="R18" s="25">
        <v>6.5534634261075822E-2</v>
      </c>
      <c r="S18" s="25">
        <v>6.3259769241449409E-2</v>
      </c>
      <c r="T18" s="25">
        <v>5.7267862192440136E-2</v>
      </c>
      <c r="U18" s="25">
        <v>5.4026942092629919E-2</v>
      </c>
      <c r="V18" s="25">
        <v>1.5874536747274626E-2</v>
      </c>
      <c r="W18" s="25">
        <v>5.2307781493014481E-2</v>
      </c>
      <c r="X18" s="25">
        <v>6.3536623182393198E-2</v>
      </c>
      <c r="Y18" s="25">
        <v>6.1556811022016017E-2</v>
      </c>
      <c r="Z18" s="25">
        <v>2.7906225804028392E-2</v>
      </c>
      <c r="AA18" s="25">
        <v>-0.13006159499368955</v>
      </c>
      <c r="AB18" s="25">
        <v>-4.2643884319928126E-2</v>
      </c>
      <c r="AC18" s="25">
        <v>-1.7124566184590736E-2</v>
      </c>
      <c r="AD18" s="25">
        <v>-5.4437318022404486E-2</v>
      </c>
      <c r="AE18" s="25">
        <v>0.12744676127841731</v>
      </c>
      <c r="AF18" s="25">
        <v>0.10709888898459262</v>
      </c>
      <c r="AG18" s="25">
        <v>0.12406889795204255</v>
      </c>
      <c r="AH18" s="25">
        <v>9.287415640400587E-2</v>
      </c>
      <c r="AI18" s="25">
        <v>0.10705318593784019</v>
      </c>
      <c r="AJ18" s="25">
        <v>7.0451959717947502E-2</v>
      </c>
      <c r="AK18" s="25">
        <v>5.7279659304830137E-2</v>
      </c>
      <c r="AL18" s="25">
        <v>-2.784511795394938E-2</v>
      </c>
    </row>
    <row r="19" spans="1:38" s="9" customFormat="1" ht="13.35" hidden="1" customHeight="1">
      <c r="B19" s="16" t="s">
        <v>72</v>
      </c>
      <c r="C19" s="19">
        <v>42615364</v>
      </c>
      <c r="D19" s="19">
        <v>114549556</v>
      </c>
      <c r="E19" s="19">
        <v>245512461</v>
      </c>
      <c r="F19" s="19">
        <v>206239082</v>
      </c>
      <c r="G19" s="19">
        <v>45053676</v>
      </c>
      <c r="H19" s="19">
        <v>94208976</v>
      </c>
      <c r="I19" s="19">
        <v>134109513</v>
      </c>
      <c r="J19" s="19">
        <v>154763279</v>
      </c>
      <c r="K19" s="19">
        <v>45553162</v>
      </c>
      <c r="L19" s="19">
        <v>89725414</v>
      </c>
      <c r="M19" s="19">
        <v>158888535</v>
      </c>
      <c r="N19" s="19">
        <v>177294725</v>
      </c>
      <c r="O19" s="19">
        <v>71412396</v>
      </c>
      <c r="P19" s="19">
        <v>169915624</v>
      </c>
      <c r="Q19" s="19">
        <v>214537303</v>
      </c>
      <c r="R19" s="19">
        <v>182211057</v>
      </c>
      <c r="S19" s="19">
        <v>199338015</v>
      </c>
      <c r="T19" s="19">
        <v>393497090</v>
      </c>
      <c r="U19" s="19">
        <v>280736671</v>
      </c>
      <c r="V19" s="19">
        <v>356105429</v>
      </c>
      <c r="W19" s="19">
        <v>54798568</v>
      </c>
      <c r="X19" s="19">
        <v>117993594</v>
      </c>
      <c r="Y19" s="19">
        <v>149262291</v>
      </c>
      <c r="Z19" s="19">
        <v>215006713</v>
      </c>
      <c r="AA19" s="19">
        <v>48018137</v>
      </c>
      <c r="AB19" s="19">
        <v>55498453</v>
      </c>
      <c r="AC19" s="19">
        <v>74281981</v>
      </c>
      <c r="AD19" s="19">
        <v>162795375</v>
      </c>
      <c r="AE19" s="19">
        <v>30194387</v>
      </c>
      <c r="AF19" s="19">
        <v>160765759</v>
      </c>
      <c r="AG19" s="19">
        <v>421731307</v>
      </c>
      <c r="AH19" s="19">
        <v>1021600906</v>
      </c>
      <c r="AI19" s="19">
        <v>949669211</v>
      </c>
      <c r="AJ19" s="19">
        <v>1484395475</v>
      </c>
      <c r="AK19" s="19">
        <v>934937512</v>
      </c>
      <c r="AL19" s="19">
        <v>15391781</v>
      </c>
    </row>
    <row r="20" spans="1:38" s="9" customFormat="1" ht="13.35" hidden="1" customHeight="1">
      <c r="B20" s="16" t="s">
        <v>75</v>
      </c>
      <c r="C20" s="19">
        <v>-203514092</v>
      </c>
      <c r="D20" s="19">
        <v>-199683273</v>
      </c>
      <c r="E20" s="19">
        <v>-323854647</v>
      </c>
      <c r="F20" s="19">
        <v>-637258352</v>
      </c>
      <c r="G20" s="19">
        <v>-94784733</v>
      </c>
      <c r="H20" s="19">
        <v>-425564809</v>
      </c>
      <c r="I20" s="19">
        <v>-531529484</v>
      </c>
      <c r="J20" s="19">
        <v>-765600542</v>
      </c>
      <c r="K20" s="19">
        <v>-382582682</v>
      </c>
      <c r="L20" s="19">
        <v>-536056652</v>
      </c>
      <c r="M20" s="19">
        <v>-209755449</v>
      </c>
      <c r="N20" s="19">
        <v>-339342212</v>
      </c>
      <c r="O20" s="19">
        <v>-63420297</v>
      </c>
      <c r="P20" s="19">
        <v>-133984611</v>
      </c>
      <c r="Q20" s="19">
        <v>-204615613</v>
      </c>
      <c r="R20" s="19">
        <v>-458057711</v>
      </c>
      <c r="S20" s="19">
        <v>-76691632</v>
      </c>
      <c r="T20" s="19">
        <v>-159689626</v>
      </c>
      <c r="U20" s="19">
        <v>-283305969</v>
      </c>
      <c r="V20" s="19">
        <v>-414811819</v>
      </c>
      <c r="W20" s="19">
        <v>-469262729</v>
      </c>
      <c r="X20" s="19">
        <v>-728008454</v>
      </c>
      <c r="Y20" s="19">
        <v>-874300360</v>
      </c>
      <c r="Z20" s="19">
        <v>-1267243576</v>
      </c>
      <c r="AA20" s="19">
        <v>-295500551</v>
      </c>
      <c r="AB20" s="19">
        <v>-617782486</v>
      </c>
      <c r="AC20" s="19">
        <v>-866549964</v>
      </c>
      <c r="AD20" s="19">
        <v>-1069034782</v>
      </c>
      <c r="AE20" s="19">
        <v>-258477579</v>
      </c>
      <c r="AF20" s="19">
        <v>-615443620</v>
      </c>
      <c r="AG20" s="19">
        <v>-856196314</v>
      </c>
      <c r="AH20" s="19">
        <v>-1178454388</v>
      </c>
      <c r="AI20" s="19">
        <v>-266269218</v>
      </c>
      <c r="AJ20" s="19">
        <v>-531606948</v>
      </c>
      <c r="AK20" s="19">
        <v>-798687291</v>
      </c>
      <c r="AL20" s="19">
        <v>-31249849</v>
      </c>
    </row>
    <row r="21" spans="1:38" s="9" customFormat="1" ht="13.35" hidden="1" customHeight="1">
      <c r="B21" s="16" t="s">
        <v>78</v>
      </c>
      <c r="C21" s="19">
        <v>-160898728</v>
      </c>
      <c r="D21" s="19">
        <v>-85133717</v>
      </c>
      <c r="E21" s="19">
        <v>-78342186</v>
      </c>
      <c r="F21" s="19">
        <v>-431019270</v>
      </c>
      <c r="G21" s="19">
        <v>-49731057</v>
      </c>
      <c r="H21" s="19">
        <v>-331355833</v>
      </c>
      <c r="I21" s="19">
        <v>-397419971</v>
      </c>
      <c r="J21" s="19">
        <v>-610837263</v>
      </c>
      <c r="K21" s="19">
        <v>-337029520</v>
      </c>
      <c r="L21" s="19">
        <v>-446331238</v>
      </c>
      <c r="M21" s="19">
        <v>-50866914</v>
      </c>
      <c r="N21" s="19">
        <v>-162047487</v>
      </c>
      <c r="O21" s="19">
        <v>7992099</v>
      </c>
      <c r="P21" s="19">
        <v>35931013</v>
      </c>
      <c r="Q21" s="19">
        <v>9921690</v>
      </c>
      <c r="R21" s="19">
        <v>-275846654</v>
      </c>
      <c r="S21" s="19">
        <v>122646383</v>
      </c>
      <c r="T21" s="19">
        <v>233807464</v>
      </c>
      <c r="U21" s="19">
        <v>-2569298</v>
      </c>
      <c r="V21" s="19">
        <v>-58706390</v>
      </c>
      <c r="W21" s="19">
        <v>-414464161</v>
      </c>
      <c r="X21" s="19">
        <v>-610014860</v>
      </c>
      <c r="Y21" s="19">
        <v>-725038069</v>
      </c>
      <c r="Z21" s="19">
        <v>-1052236863</v>
      </c>
      <c r="AA21" s="19">
        <v>-247482414</v>
      </c>
      <c r="AB21" s="19">
        <v>-562284033</v>
      </c>
      <c r="AC21" s="19">
        <v>-792267983</v>
      </c>
      <c r="AD21" s="19">
        <v>-906239407</v>
      </c>
      <c r="AE21" s="19">
        <v>-228283192</v>
      </c>
      <c r="AF21" s="19">
        <v>-454677861</v>
      </c>
      <c r="AG21" s="19">
        <v>-434465007</v>
      </c>
      <c r="AH21" s="19">
        <v>-156853482</v>
      </c>
      <c r="AI21" s="19">
        <v>683399993</v>
      </c>
      <c r="AJ21" s="19">
        <v>952788527</v>
      </c>
      <c r="AK21" s="19">
        <v>136250221</v>
      </c>
      <c r="AL21" s="19">
        <v>-15858068</v>
      </c>
    </row>
    <row r="22" spans="1:38" s="9" customFormat="1" ht="13.35" hidden="1" customHeight="1">
      <c r="B22" s="16" t="s">
        <v>81</v>
      </c>
      <c r="C22" s="19">
        <v>-54984621</v>
      </c>
      <c r="D22" s="19">
        <v>-82613512</v>
      </c>
      <c r="E22" s="19">
        <v>-98097931</v>
      </c>
      <c r="F22" s="19">
        <v>-129917299</v>
      </c>
      <c r="G22" s="19">
        <v>11092016</v>
      </c>
      <c r="H22" s="19">
        <v>4748595</v>
      </c>
      <c r="I22" s="19">
        <v>31607922</v>
      </c>
      <c r="J22" s="19">
        <v>-5301538</v>
      </c>
      <c r="K22" s="19">
        <v>8035109</v>
      </c>
      <c r="L22" s="19">
        <v>-6192000</v>
      </c>
      <c r="M22" s="19">
        <v>32780539</v>
      </c>
      <c r="N22" s="19">
        <v>8873734</v>
      </c>
      <c r="O22" s="19">
        <v>39889327</v>
      </c>
      <c r="P22" s="19">
        <v>-42127087</v>
      </c>
      <c r="Q22" s="19">
        <v>-45923735</v>
      </c>
      <c r="R22" s="19">
        <v>-183941471</v>
      </c>
      <c r="S22" s="19">
        <v>-110571282</v>
      </c>
      <c r="T22" s="19">
        <v>-228265073</v>
      </c>
      <c r="U22" s="19">
        <v>-336523858</v>
      </c>
      <c r="V22" s="19">
        <v>-906537464</v>
      </c>
      <c r="W22" s="19">
        <v>-267648703</v>
      </c>
      <c r="X22" s="19">
        <v>-373959449</v>
      </c>
      <c r="Y22" s="19">
        <v>-413475558</v>
      </c>
      <c r="Z22" s="19">
        <v>-477778880</v>
      </c>
      <c r="AA22" s="19">
        <v>-124419924</v>
      </c>
      <c r="AB22" s="19">
        <v>-235600300</v>
      </c>
      <c r="AC22" s="19">
        <v>-762759734</v>
      </c>
      <c r="AD22" s="19">
        <v>-877209672</v>
      </c>
      <c r="AE22" s="19">
        <v>-49538003</v>
      </c>
      <c r="AF22" s="19">
        <v>-36032163</v>
      </c>
      <c r="AG22" s="19">
        <v>-123895098</v>
      </c>
      <c r="AH22" s="19">
        <v>-151059441</v>
      </c>
      <c r="AI22" s="19">
        <v>-22409818</v>
      </c>
      <c r="AJ22" s="19">
        <v>31983952</v>
      </c>
      <c r="AK22" s="19">
        <v>83846477</v>
      </c>
      <c r="AL22" s="19">
        <v>77197577</v>
      </c>
    </row>
    <row r="23" spans="1:38" s="9" customFormat="1" ht="13.35" hidden="1" customHeight="1">
      <c r="B23" s="16" t="s">
        <v>84</v>
      </c>
      <c r="C23" s="19">
        <v>928313956</v>
      </c>
      <c r="D23" s="19">
        <v>1815486639</v>
      </c>
      <c r="E23" s="19">
        <v>3637688441</v>
      </c>
      <c r="F23" s="19">
        <v>3614116089</v>
      </c>
      <c r="G23" s="19">
        <v>1526406392</v>
      </c>
      <c r="H23" s="19">
        <v>4134191557</v>
      </c>
      <c r="I23" s="19">
        <v>6556177820</v>
      </c>
      <c r="J23" s="19">
        <v>8116584673</v>
      </c>
      <c r="K23" s="19">
        <v>1626210575</v>
      </c>
      <c r="L23" s="19">
        <v>3910756838</v>
      </c>
      <c r="M23" s="19">
        <v>6982678686</v>
      </c>
      <c r="N23" s="19">
        <v>8466172464</v>
      </c>
      <c r="O23" s="19">
        <v>2162909768</v>
      </c>
      <c r="P23" s="19">
        <v>4414852002</v>
      </c>
      <c r="Q23" s="19">
        <v>6090914547</v>
      </c>
      <c r="R23" s="19">
        <v>7175259786</v>
      </c>
      <c r="S23" s="19">
        <v>2250515886</v>
      </c>
      <c r="T23" s="19">
        <v>4127716510</v>
      </c>
      <c r="U23" s="19">
        <v>5544180427</v>
      </c>
      <c r="V23" s="19">
        <v>1336905877</v>
      </c>
      <c r="W23" s="19">
        <v>1368998222</v>
      </c>
      <c r="X23" s="19">
        <v>4100064238</v>
      </c>
      <c r="Y23" s="19">
        <v>6203498122</v>
      </c>
      <c r="Z23" s="19">
        <v>2836686879</v>
      </c>
      <c r="AA23" s="19">
        <v>-3921762151</v>
      </c>
      <c r="AB23" s="19">
        <v>-3504614454</v>
      </c>
      <c r="AC23" s="19">
        <v>-3281529127</v>
      </c>
      <c r="AD23" s="19">
        <v>-9119430444</v>
      </c>
      <c r="AE23" s="19">
        <v>4491281601</v>
      </c>
      <c r="AF23" s="19">
        <v>7717573952</v>
      </c>
      <c r="AG23" s="19">
        <v>13947989949</v>
      </c>
      <c r="AH23" s="19">
        <v>13934765936</v>
      </c>
      <c r="AI23" s="19">
        <v>5351638346</v>
      </c>
      <c r="AJ23" s="19">
        <v>7464210063</v>
      </c>
      <c r="AK23" s="19">
        <v>8288866199</v>
      </c>
      <c r="AL23" s="19">
        <v>-93457217</v>
      </c>
    </row>
    <row r="24" spans="1:38" s="9" customFormat="1" ht="13.35" hidden="1" customHeight="1">
      <c r="B24" s="16" t="s">
        <v>87</v>
      </c>
      <c r="C24" s="19">
        <v>-544012247</v>
      </c>
      <c r="D24" s="19">
        <v>-1265814165</v>
      </c>
      <c r="E24" s="19">
        <v>-1940557101</v>
      </c>
      <c r="F24" s="19">
        <v>-1603282694</v>
      </c>
      <c r="G24" s="19">
        <v>-601065722</v>
      </c>
      <c r="H24" s="19">
        <v>-1493449028</v>
      </c>
      <c r="I24" s="19">
        <v>-2353700902</v>
      </c>
      <c r="J24" s="19">
        <v>-2874695693</v>
      </c>
      <c r="K24" s="19">
        <v>-579210923</v>
      </c>
      <c r="L24" s="19">
        <v>-1324062073</v>
      </c>
      <c r="M24" s="19">
        <v>-2283936386</v>
      </c>
      <c r="N24" s="19">
        <v>-2881100122</v>
      </c>
      <c r="O24" s="19">
        <v>-533693759</v>
      </c>
      <c r="P24" s="19">
        <v>-1399060351</v>
      </c>
      <c r="Q24" s="19">
        <v>-2100353119</v>
      </c>
      <c r="R24" s="19">
        <v>-2512611409</v>
      </c>
      <c r="S24" s="19">
        <v>-667539392</v>
      </c>
      <c r="T24" s="19">
        <v>-1204685686</v>
      </c>
      <c r="U24" s="19">
        <v>-1648785317</v>
      </c>
      <c r="V24" s="19">
        <v>-1116184219</v>
      </c>
      <c r="W24" s="19">
        <v>-457490833</v>
      </c>
      <c r="X24" s="19">
        <v>-1499037485</v>
      </c>
      <c r="Y24" s="19">
        <v>-2234760593</v>
      </c>
      <c r="Z24" s="19">
        <v>-895412027</v>
      </c>
      <c r="AA24" s="19">
        <v>1319475573</v>
      </c>
      <c r="AB24" s="19">
        <v>1432091538</v>
      </c>
      <c r="AC24" s="19">
        <v>1108792641</v>
      </c>
      <c r="AD24" s="19">
        <v>3700307243</v>
      </c>
      <c r="AE24" s="19">
        <v>-1530574099</v>
      </c>
      <c r="AF24" s="19">
        <v>-2339587798</v>
      </c>
      <c r="AG24" s="19">
        <v>-4658268720</v>
      </c>
      <c r="AH24" s="19">
        <v>-4693518551</v>
      </c>
      <c r="AI24" s="19">
        <v>-1563607899</v>
      </c>
      <c r="AJ24" s="19">
        <v>-2659721055</v>
      </c>
      <c r="AK24" s="19">
        <v>-3154751676</v>
      </c>
      <c r="AL24" s="19">
        <v>35454889</v>
      </c>
    </row>
    <row r="25" spans="1:38" s="9" customFormat="1" ht="13.35" hidden="1" customHeight="1">
      <c r="B25" s="16" t="s">
        <v>90</v>
      </c>
      <c r="C25" s="19">
        <v>384301709</v>
      </c>
      <c r="D25" s="19">
        <v>549672474</v>
      </c>
      <c r="E25" s="19">
        <v>1697131340</v>
      </c>
      <c r="F25" s="19">
        <v>2010833395</v>
      </c>
      <c r="G25" s="19">
        <v>925340670</v>
      </c>
      <c r="H25" s="19">
        <v>2640742529</v>
      </c>
      <c r="I25" s="19">
        <v>4202476918</v>
      </c>
      <c r="J25" s="19">
        <v>5241888980</v>
      </c>
      <c r="K25" s="19">
        <v>1046999652</v>
      </c>
      <c r="L25" s="19">
        <v>2586694765</v>
      </c>
      <c r="M25" s="19">
        <v>4698742300</v>
      </c>
      <c r="N25" s="19">
        <v>5585072342</v>
      </c>
      <c r="O25" s="19">
        <v>1629216009</v>
      </c>
      <c r="P25" s="19">
        <v>3015791651</v>
      </c>
      <c r="Q25" s="19">
        <v>3990561428</v>
      </c>
      <c r="R25" s="19">
        <v>4662648377</v>
      </c>
      <c r="S25" s="19">
        <v>1582976494</v>
      </c>
      <c r="T25" s="19">
        <v>2923030824</v>
      </c>
      <c r="U25" s="19">
        <v>3895395110</v>
      </c>
      <c r="V25" s="19">
        <v>220721658</v>
      </c>
      <c r="W25" s="19">
        <v>911507389</v>
      </c>
      <c r="X25" s="19">
        <v>2601026753</v>
      </c>
      <c r="Y25" s="19">
        <v>3968737529</v>
      </c>
      <c r="Z25" s="19">
        <v>1941274852</v>
      </c>
      <c r="AA25" s="19">
        <v>-2602286578</v>
      </c>
      <c r="AB25" s="19">
        <v>-2072522916</v>
      </c>
      <c r="AC25" s="19">
        <v>-2172736486</v>
      </c>
      <c r="AD25" s="19">
        <v>-5419123201</v>
      </c>
      <c r="AE25" s="19">
        <v>2960707502</v>
      </c>
      <c r="AF25" s="19">
        <v>5377986154</v>
      </c>
      <c r="AG25" s="19">
        <v>9289721229</v>
      </c>
      <c r="AH25" s="19">
        <v>9241247385</v>
      </c>
      <c r="AI25" s="19">
        <v>3788030447</v>
      </c>
      <c r="AJ25" s="19">
        <v>4804489008</v>
      </c>
      <c r="AK25" s="19">
        <v>5134114523</v>
      </c>
      <c r="AL25" s="19">
        <v>-58002328</v>
      </c>
    </row>
    <row r="26" spans="1:38" ht="13.35" hidden="1" customHeight="1">
      <c r="A26" t="s">
        <v>110</v>
      </c>
      <c r="B26" s="11" t="s">
        <v>92</v>
      </c>
      <c r="C26" s="12">
        <v>380486983</v>
      </c>
      <c r="D26" s="12">
        <v>540411970</v>
      </c>
      <c r="E26" s="12">
        <v>1678599915</v>
      </c>
      <c r="F26" s="12">
        <v>1981675449</v>
      </c>
      <c r="G26" s="12">
        <v>916504171</v>
      </c>
      <c r="H26" s="19">
        <v>2619896720</v>
      </c>
      <c r="I26" s="12">
        <v>4176577232</v>
      </c>
      <c r="J26" s="12">
        <v>5211582338</v>
      </c>
      <c r="K26" s="12">
        <v>1059572370</v>
      </c>
      <c r="L26" s="12">
        <v>2607734156</v>
      </c>
      <c r="M26" s="12">
        <v>4715160874</v>
      </c>
      <c r="N26" s="12">
        <v>5631036113</v>
      </c>
      <c r="O26" s="12">
        <v>1618911829</v>
      </c>
      <c r="P26" s="12">
        <v>3006346803</v>
      </c>
      <c r="Q26" s="12">
        <v>3976600697</v>
      </c>
      <c r="R26" s="12">
        <v>4664699328</v>
      </c>
      <c r="S26" s="12">
        <v>1579239142</v>
      </c>
      <c r="T26" s="12">
        <v>2948225010</v>
      </c>
      <c r="U26" s="12">
        <v>3906215919</v>
      </c>
      <c r="V26" s="12">
        <v>266767981</v>
      </c>
      <c r="W26" s="12">
        <v>909395213</v>
      </c>
      <c r="X26" s="12">
        <v>2569249341</v>
      </c>
      <c r="Y26" s="12">
        <v>3880479616</v>
      </c>
      <c r="Z26" s="12">
        <v>1956001632</v>
      </c>
      <c r="AA26" s="12">
        <v>-2613855048</v>
      </c>
      <c r="AB26" s="12">
        <v>-2094175450</v>
      </c>
      <c r="AC26" s="12">
        <v>-2208710723</v>
      </c>
      <c r="AD26" s="12">
        <v>-5456406563</v>
      </c>
      <c r="AE26" s="12">
        <v>2980114253</v>
      </c>
      <c r="AF26" s="12">
        <v>5404463096</v>
      </c>
      <c r="AG26" s="12">
        <v>9120856060</v>
      </c>
      <c r="AH26" s="12">
        <v>8978772682</v>
      </c>
      <c r="AI26" s="12">
        <v>3622053553</v>
      </c>
      <c r="AJ26" s="12">
        <v>4417946501</v>
      </c>
      <c r="AK26" s="12">
        <v>4605748117</v>
      </c>
      <c r="AL26" s="12">
        <v>-68880377</v>
      </c>
    </row>
    <row r="27" spans="1:38" ht="13.35" hidden="1" customHeight="1">
      <c r="B27" s="22"/>
      <c r="C27" s="23">
        <v>1.9006401551364339E-2</v>
      </c>
      <c r="D27" s="23">
        <v>1.2496930718950871E-2</v>
      </c>
      <c r="E27" s="23">
        <v>2.5553011309202966E-2</v>
      </c>
      <c r="F27" s="23">
        <v>2.2701095489330577E-2</v>
      </c>
      <c r="G27" s="23">
        <v>3.996624360635858E-2</v>
      </c>
      <c r="H27" s="23">
        <v>5.4812819378380992E-2</v>
      </c>
      <c r="I27" s="23">
        <v>5.8134576992769714E-2</v>
      </c>
      <c r="J27" s="23">
        <v>5.4521808589676209E-2</v>
      </c>
      <c r="K27" s="23">
        <v>4.3811332701389129E-2</v>
      </c>
      <c r="L27" s="23">
        <v>5.1964479238997836E-2</v>
      </c>
      <c r="M27" s="23">
        <v>6.1708096724526554E-2</v>
      </c>
      <c r="N27" s="23">
        <v>5.5326264172973122E-2</v>
      </c>
      <c r="O27" s="23">
        <v>5.9605031663132468E-2</v>
      </c>
      <c r="P27" s="23">
        <v>5.3648155530587646E-2</v>
      </c>
      <c r="Q27" s="23">
        <v>4.6998141918538135E-2</v>
      </c>
      <c r="R27" s="23">
        <v>4.0038958230758134E-2</v>
      </c>
      <c r="S27" s="23">
        <v>4.4630308904948124E-2</v>
      </c>
      <c r="T27" s="23">
        <v>4.0958615213940563E-2</v>
      </c>
      <c r="U27" s="23">
        <v>3.5871339022365868E-2</v>
      </c>
      <c r="V27" s="23">
        <v>1.8395059454022801E-3</v>
      </c>
      <c r="W27" s="23">
        <v>2.3191550383145538E-2</v>
      </c>
      <c r="X27" s="23">
        <v>3.2108613208106943E-2</v>
      </c>
      <c r="Y27" s="23">
        <v>3.2534672861212997E-2</v>
      </c>
      <c r="Z27" s="23">
        <v>1.2500192465737378E-2</v>
      </c>
      <c r="AA27" s="23">
        <v>-9.5767769583521567E-2</v>
      </c>
      <c r="AB27" s="23">
        <v>-3.2993232292564206E-2</v>
      </c>
      <c r="AC27" s="23">
        <v>-2.1907432417694207E-2</v>
      </c>
      <c r="AD27" s="23">
        <v>-4.0489761976046951E-2</v>
      </c>
      <c r="AE27" s="23">
        <v>7.9638859976567361E-2</v>
      </c>
      <c r="AF27" s="23">
        <v>7.0515590692549854E-2</v>
      </c>
      <c r="AG27" s="23">
        <v>7.8008220919181248E-2</v>
      </c>
      <c r="AH27" s="23">
        <v>5.8549093652922005E-2</v>
      </c>
      <c r="AI27" s="23">
        <v>8.2664987513539886E-2</v>
      </c>
      <c r="AJ27" s="23">
        <v>4.8037037920249707E-2</v>
      </c>
      <c r="AK27" s="23">
        <v>3.2695900279829167E-2</v>
      </c>
      <c r="AL27" s="23">
        <v>-1.2390328089222649E-2</v>
      </c>
    </row>
    <row r="28" spans="1:38" ht="13.35" hidden="1" customHeight="1">
      <c r="B28" s="11" t="s">
        <v>95</v>
      </c>
      <c r="C28" s="12">
        <v>3814726</v>
      </c>
      <c r="D28" s="12">
        <v>9260504</v>
      </c>
      <c r="E28" s="12">
        <v>18531425</v>
      </c>
      <c r="F28" s="12">
        <v>29157946</v>
      </c>
      <c r="G28" s="12">
        <v>8836499</v>
      </c>
      <c r="H28" s="12">
        <v>20845809</v>
      </c>
      <c r="I28" s="12">
        <v>25899686</v>
      </c>
      <c r="J28" s="12">
        <v>30306642</v>
      </c>
      <c r="K28" s="12">
        <v>-12572718</v>
      </c>
      <c r="L28" s="12">
        <v>-21039391</v>
      </c>
      <c r="M28" s="12">
        <v>-16418574</v>
      </c>
      <c r="N28" s="12">
        <v>-45963771</v>
      </c>
      <c r="O28" s="12">
        <v>10304180</v>
      </c>
      <c r="P28" s="12">
        <v>9444848</v>
      </c>
      <c r="Q28" s="12">
        <v>13960731</v>
      </c>
      <c r="R28" s="12">
        <v>-2050951</v>
      </c>
      <c r="S28" s="12">
        <v>3737352</v>
      </c>
      <c r="T28" s="12">
        <v>-25194186</v>
      </c>
      <c r="U28" s="12">
        <v>-10820809</v>
      </c>
      <c r="V28" s="12">
        <v>-46046323</v>
      </c>
      <c r="W28" s="12">
        <v>2112176</v>
      </c>
      <c r="X28" s="12">
        <v>31777412</v>
      </c>
      <c r="Y28" s="12">
        <v>88257913</v>
      </c>
      <c r="Z28" s="12">
        <v>-14726780</v>
      </c>
      <c r="AA28" s="12">
        <v>11568470</v>
      </c>
      <c r="AB28" s="12">
        <v>21652534</v>
      </c>
      <c r="AC28" s="12">
        <v>35974237</v>
      </c>
      <c r="AD28" s="12">
        <v>37283362</v>
      </c>
      <c r="AE28" s="12">
        <v>-19406751</v>
      </c>
      <c r="AF28" s="12">
        <v>-26476942</v>
      </c>
      <c r="AG28" s="12">
        <v>168865169</v>
      </c>
      <c r="AH28" s="12">
        <v>262474703</v>
      </c>
      <c r="AI28" s="12">
        <v>165976894</v>
      </c>
      <c r="AJ28" s="12">
        <v>386542507</v>
      </c>
      <c r="AK28" s="12">
        <v>528366406</v>
      </c>
      <c r="AL28" s="12">
        <v>10878049</v>
      </c>
    </row>
    <row r="29" spans="1:38" hidden="1">
      <c r="G29" s="21"/>
      <c r="H29" s="21"/>
      <c r="I29" s="21"/>
    </row>
    <row r="30" spans="1:38" hidden="1">
      <c r="I30" s="21"/>
      <c r="J30" s="21"/>
    </row>
    <row r="31" spans="1:38" ht="52.8">
      <c r="B31" s="13" t="s">
        <v>96</v>
      </c>
      <c r="C31" s="13" t="s">
        <v>120</v>
      </c>
      <c r="D31" s="13" t="s">
        <v>121</v>
      </c>
      <c r="E31" s="13" t="s">
        <v>122</v>
      </c>
      <c r="F31" s="13" t="s">
        <v>193</v>
      </c>
      <c r="G31" s="13" t="s">
        <v>124</v>
      </c>
      <c r="H31" s="13" t="s">
        <v>125</v>
      </c>
      <c r="I31" s="13" t="s">
        <v>126</v>
      </c>
      <c r="J31" s="13" t="s">
        <v>194</v>
      </c>
      <c r="K31" s="13" t="s">
        <v>128</v>
      </c>
      <c r="L31" s="13" t="s">
        <v>129</v>
      </c>
      <c r="M31" s="13" t="s">
        <v>130</v>
      </c>
      <c r="N31" s="13" t="s">
        <v>195</v>
      </c>
      <c r="O31" s="13" t="s">
        <v>132</v>
      </c>
      <c r="P31" s="13" t="s">
        <v>133</v>
      </c>
      <c r="Q31" s="13" t="s">
        <v>134</v>
      </c>
      <c r="R31" s="13" t="s">
        <v>196</v>
      </c>
      <c r="S31" s="13" t="s">
        <v>136</v>
      </c>
      <c r="T31" s="13" t="s">
        <v>137</v>
      </c>
      <c r="U31" s="13" t="s">
        <v>138</v>
      </c>
      <c r="V31" s="13" t="s">
        <v>197</v>
      </c>
      <c r="W31" s="13" t="s">
        <v>140</v>
      </c>
      <c r="X31" s="13" t="s">
        <v>141</v>
      </c>
      <c r="Y31" s="13" t="s">
        <v>142</v>
      </c>
      <c r="Z31" s="13" t="s">
        <v>198</v>
      </c>
      <c r="AA31" s="13" t="s">
        <v>144</v>
      </c>
      <c r="AB31" s="13" t="s">
        <v>145</v>
      </c>
      <c r="AC31" s="13" t="s">
        <v>146</v>
      </c>
      <c r="AD31" s="13" t="s">
        <v>199</v>
      </c>
      <c r="AE31" s="13" t="s">
        <v>148</v>
      </c>
      <c r="AF31" s="13" t="s">
        <v>149</v>
      </c>
      <c r="AG31" s="13" t="s">
        <v>150</v>
      </c>
      <c r="AH31" s="13" t="s">
        <v>200</v>
      </c>
      <c r="AI31" s="13" t="s">
        <v>152</v>
      </c>
      <c r="AJ31" s="13" t="s">
        <v>153</v>
      </c>
      <c r="AK31" s="13" t="s">
        <v>154</v>
      </c>
      <c r="AL31" s="13" t="s">
        <v>201</v>
      </c>
    </row>
    <row r="32" spans="1:38" s="9" customFormat="1" ht="26.4">
      <c r="A32" t="s">
        <v>43</v>
      </c>
      <c r="B32" s="32" t="s">
        <v>156</v>
      </c>
      <c r="C32" s="28">
        <v>20018885846</v>
      </c>
      <c r="D32" s="28">
        <v>23224689889</v>
      </c>
      <c r="E32" s="28">
        <v>22447308783</v>
      </c>
      <c r="F32" s="28">
        <v>21603380639</v>
      </c>
      <c r="G32" s="28">
        <v>22931956779</v>
      </c>
      <c r="H32" s="28">
        <v>24865196327</v>
      </c>
      <c r="I32" s="28">
        <v>24046101770</v>
      </c>
      <c r="J32" s="28">
        <v>23743859213</v>
      </c>
      <c r="K32" s="28">
        <v>24184892462</v>
      </c>
      <c r="L32" s="28">
        <v>25998120900</v>
      </c>
      <c r="M32" s="28">
        <v>26227719172</v>
      </c>
      <c r="N32" s="28">
        <v>25367983184</v>
      </c>
      <c r="O32" s="28">
        <v>27160657143</v>
      </c>
      <c r="P32" s="28">
        <v>28877556534</v>
      </c>
      <c r="Q32" s="28">
        <v>28573656807</v>
      </c>
      <c r="R32" s="28">
        <v>31892142960</v>
      </c>
      <c r="S32" s="28">
        <v>35384902788</v>
      </c>
      <c r="T32" s="28">
        <v>36595680408</v>
      </c>
      <c r="U32" s="28">
        <v>36914596785</v>
      </c>
      <c r="V32" s="28">
        <v>36126357822</v>
      </c>
      <c r="W32" s="28">
        <v>39212350963</v>
      </c>
      <c r="X32" s="28">
        <v>40805098696</v>
      </c>
      <c r="Y32" s="28">
        <v>39254676806</v>
      </c>
      <c r="Z32" s="28">
        <v>37205594767</v>
      </c>
      <c r="AA32" s="28">
        <v>27293681991</v>
      </c>
      <c r="AB32" s="28">
        <v>36179197278</v>
      </c>
      <c r="AC32" s="28">
        <v>37347275320</v>
      </c>
      <c r="AD32" s="28">
        <v>33939999502</v>
      </c>
      <c r="AE32" s="28">
        <v>37420353002</v>
      </c>
      <c r="AF32" s="28">
        <v>39221749020</v>
      </c>
      <c r="AG32" s="28">
        <v>40279626900</v>
      </c>
      <c r="AH32" s="28">
        <v>36432868422</v>
      </c>
      <c r="AI32" s="28">
        <v>43816053954</v>
      </c>
      <c r="AJ32" s="28">
        <v>48153532271</v>
      </c>
      <c r="AK32" s="28">
        <v>48896640965</v>
      </c>
      <c r="AL32" s="28">
        <v>-135307021937</v>
      </c>
    </row>
    <row r="33" spans="1:38" s="9" customFormat="1" ht="26.4">
      <c r="A33" t="s">
        <v>46</v>
      </c>
      <c r="B33" s="32" t="s">
        <v>157</v>
      </c>
      <c r="C33" s="28">
        <v>-4932623675</v>
      </c>
      <c r="D33" s="28">
        <v>-6089988025</v>
      </c>
      <c r="E33" s="28">
        <v>-5739559632</v>
      </c>
      <c r="F33" s="28">
        <v>-5546445974</v>
      </c>
      <c r="G33" s="28">
        <v>-5602624502</v>
      </c>
      <c r="H33" s="28">
        <v>-6417178778</v>
      </c>
      <c r="I33" s="28">
        <v>-6053647977</v>
      </c>
      <c r="J33" s="28">
        <v>-6031650594</v>
      </c>
      <c r="K33" s="28">
        <v>-6250177881</v>
      </c>
      <c r="L33" s="28">
        <v>-6569314316</v>
      </c>
      <c r="M33" s="28">
        <v>-6778459897</v>
      </c>
      <c r="N33" s="28">
        <v>-6617548400</v>
      </c>
      <c r="O33" s="28">
        <v>-6923346264</v>
      </c>
      <c r="P33" s="28">
        <v>-7479595306</v>
      </c>
      <c r="Q33" s="28">
        <v>-7711696525</v>
      </c>
      <c r="R33" s="28">
        <v>-8745117723</v>
      </c>
      <c r="S33" s="28">
        <v>-9551383619</v>
      </c>
      <c r="T33" s="28">
        <v>-9866824003</v>
      </c>
      <c r="U33" s="28">
        <v>-9935058814</v>
      </c>
      <c r="V33" s="28">
        <v>-9763905035</v>
      </c>
      <c r="W33" s="28">
        <v>-10376379248</v>
      </c>
      <c r="X33" s="28">
        <v>-10526382707</v>
      </c>
      <c r="Y33" s="28">
        <v>-9833871698</v>
      </c>
      <c r="Z33" s="28">
        <v>-9468268148</v>
      </c>
      <c r="AA33" s="28">
        <v>-7128988711</v>
      </c>
      <c r="AB33" s="28">
        <v>-9418707755</v>
      </c>
      <c r="AC33" s="28">
        <v>-9545503165</v>
      </c>
      <c r="AD33" s="28">
        <v>-8635773351</v>
      </c>
      <c r="AE33" s="28">
        <v>-9011697424</v>
      </c>
      <c r="AF33" s="28">
        <v>-9738697962</v>
      </c>
      <c r="AG33" s="28">
        <v>-10233481073</v>
      </c>
      <c r="AH33" s="28">
        <v>-9196476168</v>
      </c>
      <c r="AI33" s="28">
        <v>-10927474725</v>
      </c>
      <c r="AJ33" s="28">
        <v>-12347586817</v>
      </c>
      <c r="AK33" s="28">
        <v>-12687623819</v>
      </c>
      <c r="AL33" s="28">
        <v>34266949169</v>
      </c>
    </row>
    <row r="34" spans="1:38" s="9" customFormat="1">
      <c r="A34"/>
      <c r="B34" s="34"/>
      <c r="C34" s="38">
        <v>-0.2463985115328281</v>
      </c>
      <c r="D34" s="38">
        <v>-0.26222042378634408</v>
      </c>
      <c r="E34" s="38">
        <v>-0.25569032294627386</v>
      </c>
      <c r="F34" s="38">
        <v>-0.25673972359618341</v>
      </c>
      <c r="G34" s="38">
        <v>-0.24431515182038971</v>
      </c>
      <c r="H34" s="38">
        <v>-0.25807874965507005</v>
      </c>
      <c r="I34" s="38">
        <v>-0.25175174067309952</v>
      </c>
      <c r="J34" s="38">
        <v>-0.25402991737323016</v>
      </c>
      <c r="K34" s="38">
        <v>-0.2584331475039825</v>
      </c>
      <c r="L34" s="38">
        <v>-0.25268419749521204</v>
      </c>
      <c r="M34" s="38">
        <v>-0.25844641131572355</v>
      </c>
      <c r="N34" s="38">
        <v>-0.26086221959394057</v>
      </c>
      <c r="O34" s="38">
        <v>-0.25490348880547337</v>
      </c>
      <c r="P34" s="38">
        <v>-0.25901067139089962</v>
      </c>
      <c r="Q34" s="38">
        <v>-0.2698883302577772</v>
      </c>
      <c r="R34" s="38">
        <v>-0.27420915972841231</v>
      </c>
      <c r="S34" s="38">
        <v>-0.2699282141941941</v>
      </c>
      <c r="T34" s="38">
        <v>-0.26961717593432316</v>
      </c>
      <c r="U34" s="38">
        <v>-0.26913632219428835</v>
      </c>
      <c r="V34" s="38">
        <v>-0.27027094962376857</v>
      </c>
      <c r="W34" s="38">
        <v>-0.2646201768874033</v>
      </c>
      <c r="X34" s="38">
        <v>-0.25796733847948933</v>
      </c>
      <c r="Y34" s="38">
        <v>-0.25051465196363332</v>
      </c>
      <c r="Z34" s="38">
        <v>-0.25448506353130546</v>
      </c>
      <c r="AA34" s="38">
        <v>-0.26119556582181769</v>
      </c>
      <c r="AB34" s="38">
        <v>-0.26033490136961573</v>
      </c>
      <c r="AC34" s="38">
        <v>-0.25558767227895329</v>
      </c>
      <c r="AD34" s="38">
        <v>-0.25444235349771044</v>
      </c>
      <c r="AE34" s="38">
        <v>-0.24082342097409806</v>
      </c>
      <c r="AF34" s="38">
        <v>-0.24829841109416187</v>
      </c>
      <c r="AG34" s="38">
        <v>-0.25406096979016457</v>
      </c>
      <c r="AH34" s="38">
        <v>-0.25242251204263416</v>
      </c>
      <c r="AI34" s="38">
        <v>-0.24939431415873595</v>
      </c>
      <c r="AJ34" s="38">
        <v>-0.2564212059773695</v>
      </c>
      <c r="AK34" s="38">
        <v>-0.2594784338679163</v>
      </c>
      <c r="AL34" s="38">
        <v>-0.25325329519819717</v>
      </c>
    </row>
    <row r="35" spans="1:38" s="9" customFormat="1" ht="26.4">
      <c r="A35" s="9" t="s">
        <v>49</v>
      </c>
      <c r="B35" s="33" t="s">
        <v>159</v>
      </c>
      <c r="C35" s="28">
        <v>15086262171</v>
      </c>
      <c r="D35" s="28">
        <v>17134701864</v>
      </c>
      <c r="E35" s="28">
        <v>16707749151</v>
      </c>
      <c r="F35" s="28">
        <v>16056934665</v>
      </c>
      <c r="G35" s="28">
        <v>17329332277</v>
      </c>
      <c r="H35" s="28">
        <v>18448017549</v>
      </c>
      <c r="I35" s="28">
        <v>17992453793</v>
      </c>
      <c r="J35" s="28">
        <v>17712208619</v>
      </c>
      <c r="K35" s="28">
        <v>17934714581</v>
      </c>
      <c r="L35" s="28">
        <v>19428806584</v>
      </c>
      <c r="M35" s="28">
        <v>19449259275</v>
      </c>
      <c r="N35" s="28">
        <v>18750434784</v>
      </c>
      <c r="O35" s="28">
        <v>20237310879</v>
      </c>
      <c r="P35" s="28">
        <v>21397961228</v>
      </c>
      <c r="Q35" s="28">
        <v>20861960282</v>
      </c>
      <c r="R35" s="28">
        <v>23147025237</v>
      </c>
      <c r="S35" s="28">
        <v>25833519169</v>
      </c>
      <c r="T35" s="28">
        <v>26728856405</v>
      </c>
      <c r="U35" s="28">
        <v>26979537971</v>
      </c>
      <c r="V35" s="28">
        <v>26362452787</v>
      </c>
      <c r="W35" s="28">
        <v>28835971715</v>
      </c>
      <c r="X35" s="28">
        <v>30278715989</v>
      </c>
      <c r="Y35" s="28">
        <v>29420805108</v>
      </c>
      <c r="Z35" s="28">
        <v>27737326619</v>
      </c>
      <c r="AA35" s="28">
        <v>20164693280</v>
      </c>
      <c r="AB35" s="28">
        <v>26760489523</v>
      </c>
      <c r="AC35" s="28">
        <v>27801772155</v>
      </c>
      <c r="AD35" s="28">
        <v>25304226151</v>
      </c>
      <c r="AE35" s="28">
        <v>28408655578</v>
      </c>
      <c r="AF35" s="28">
        <v>29483051058</v>
      </c>
      <c r="AG35" s="28">
        <v>30046145827</v>
      </c>
      <c r="AH35" s="28">
        <v>27236392254</v>
      </c>
      <c r="AI35" s="28">
        <v>32888579229</v>
      </c>
      <c r="AJ35" s="28">
        <v>35805945454</v>
      </c>
      <c r="AK35" s="28">
        <v>36209017146</v>
      </c>
      <c r="AL35" s="28">
        <v>-101040072768</v>
      </c>
    </row>
    <row r="36" spans="1:38" s="9" customFormat="1">
      <c r="B36" s="36"/>
      <c r="C36" s="38">
        <v>0.7536014884671719</v>
      </c>
      <c r="D36" s="38">
        <v>0.73777957621365597</v>
      </c>
      <c r="E36" s="38">
        <v>0.74430967705372608</v>
      </c>
      <c r="F36" s="38">
        <v>0.74326027640381664</v>
      </c>
      <c r="G36" s="38">
        <v>0.75568484817961024</v>
      </c>
      <c r="H36" s="38">
        <v>0.74192125034492995</v>
      </c>
      <c r="I36" s="38">
        <v>0.74824825932690042</v>
      </c>
      <c r="J36" s="38">
        <v>0.74597008262676978</v>
      </c>
      <c r="K36" s="38">
        <v>0.7415668524960175</v>
      </c>
      <c r="L36" s="38">
        <v>0.74731580250478791</v>
      </c>
      <c r="M36" s="38">
        <v>0.74155358868427645</v>
      </c>
      <c r="N36" s="38">
        <v>0.73913778040605937</v>
      </c>
      <c r="O36" s="38">
        <v>0.74509651119452669</v>
      </c>
      <c r="P36" s="38">
        <v>0.74098932860910038</v>
      </c>
      <c r="Q36" s="38">
        <v>0.73011166974222275</v>
      </c>
      <c r="R36" s="38">
        <v>0.72579084027158769</v>
      </c>
      <c r="S36" s="38">
        <v>0.7300717858058059</v>
      </c>
      <c r="T36" s="38">
        <v>0.73038282406567678</v>
      </c>
      <c r="U36" s="38">
        <v>0.73086367780571171</v>
      </c>
      <c r="V36" s="38">
        <v>0.72972905037623137</v>
      </c>
      <c r="W36" s="38">
        <v>0.73537982311259664</v>
      </c>
      <c r="X36" s="38">
        <v>0.74203266152051073</v>
      </c>
      <c r="Y36" s="38">
        <v>0.74948534803636668</v>
      </c>
      <c r="Z36" s="38">
        <v>0.7455149364686946</v>
      </c>
      <c r="AA36" s="38">
        <v>0.73880443417818231</v>
      </c>
      <c r="AB36" s="38">
        <v>0.73966509863038432</v>
      </c>
      <c r="AC36" s="38">
        <v>0.74441232772104671</v>
      </c>
      <c r="AD36" s="38">
        <v>0.74555764650228962</v>
      </c>
      <c r="AE36" s="38">
        <v>0.75917657902590197</v>
      </c>
      <c r="AF36" s="38">
        <v>0.75170158890583816</v>
      </c>
      <c r="AG36" s="38">
        <v>0.74593903020983543</v>
      </c>
      <c r="AH36" s="38">
        <v>0.74757748795736589</v>
      </c>
      <c r="AI36" s="38">
        <v>0.75060568584126408</v>
      </c>
      <c r="AJ36" s="38">
        <v>0.7435787940226305</v>
      </c>
      <c r="AK36" s="38">
        <v>0.74052156613208364</v>
      </c>
      <c r="AL36" s="38">
        <v>0.74674670480180283</v>
      </c>
    </row>
    <row r="37" spans="1:38" s="9" customFormat="1" ht="39.6">
      <c r="A37" s="9" t="s">
        <v>52</v>
      </c>
      <c r="B37" s="33" t="s">
        <v>160</v>
      </c>
      <c r="C37" s="28">
        <v>-13890656615</v>
      </c>
      <c r="D37" s="28">
        <v>-15158399742</v>
      </c>
      <c r="E37" s="28">
        <v>-14877305007</v>
      </c>
      <c r="F37" s="28">
        <v>-14678328679</v>
      </c>
      <c r="G37" s="28">
        <v>-15677766454</v>
      </c>
      <c r="H37" s="28">
        <v>-15819621703</v>
      </c>
      <c r="I37" s="28">
        <v>-15496858226</v>
      </c>
      <c r="J37" s="28">
        <v>-15353011704</v>
      </c>
      <c r="K37" s="28">
        <v>-16000068473</v>
      </c>
      <c r="L37" s="28">
        <v>-17030317519</v>
      </c>
      <c r="M37" s="28">
        <v>-16798001344</v>
      </c>
      <c r="N37" s="28">
        <v>-16451386766</v>
      </c>
      <c r="O37" s="28">
        <v>-18052657834</v>
      </c>
      <c r="P37" s="28">
        <v>-18910230413</v>
      </c>
      <c r="Q37" s="28">
        <v>-19130024117</v>
      </c>
      <c r="R37" s="28">
        <v>-21591842152</v>
      </c>
      <c r="S37" s="28">
        <v>-23598313081</v>
      </c>
      <c r="T37" s="28">
        <v>-24570752935</v>
      </c>
      <c r="U37" s="28">
        <v>-24801164389</v>
      </c>
      <c r="V37" s="28">
        <v>-25663786337</v>
      </c>
      <c r="W37" s="28">
        <v>-26405046847</v>
      </c>
      <c r="X37" s="28">
        <v>-26870057488</v>
      </c>
      <c r="Y37" s="28">
        <v>-26991955432</v>
      </c>
      <c r="Z37" s="28">
        <v>-27124477847</v>
      </c>
      <c r="AA37" s="28">
        <v>-24357557245</v>
      </c>
      <c r="AB37" s="28">
        <v>-26119040524</v>
      </c>
      <c r="AC37" s="28">
        <v>-26880161937</v>
      </c>
      <c r="AD37" s="28">
        <v>-26546602000</v>
      </c>
      <c r="AE37" s="28">
        <v>-26444379512</v>
      </c>
      <c r="AF37" s="28">
        <v>-27459658461</v>
      </c>
      <c r="AG37" s="28">
        <v>-27819002207</v>
      </c>
      <c r="AH37" s="28">
        <v>-28019999300</v>
      </c>
      <c r="AI37" s="28">
        <v>-30042415755</v>
      </c>
      <c r="AJ37" s="28">
        <v>-33927568997</v>
      </c>
      <c r="AK37" s="28">
        <v>-34712820325</v>
      </c>
      <c r="AL37" s="28">
        <v>94633157184</v>
      </c>
    </row>
    <row r="38" spans="1:38" s="9" customFormat="1">
      <c r="B38" s="36"/>
      <c r="C38" s="38">
        <v>-0.69387760746812543</v>
      </c>
      <c r="D38" s="38">
        <v>-0.65268469953519304</v>
      </c>
      <c r="E38" s="38">
        <v>-0.6627656415662182</v>
      </c>
      <c r="F38" s="38">
        <v>-0.6794459128541025</v>
      </c>
      <c r="G38" s="38">
        <v>-0.6836645736379966</v>
      </c>
      <c r="H38" s="38">
        <v>-0.6362154352194751</v>
      </c>
      <c r="I38" s="38">
        <v>-0.64446446971849447</v>
      </c>
      <c r="J38" s="38">
        <v>-0.64660978513526868</v>
      </c>
      <c r="K38" s="38">
        <v>-0.66157285992235726</v>
      </c>
      <c r="L38" s="38">
        <v>-0.65505955543887018</v>
      </c>
      <c r="M38" s="38">
        <v>-0.64046748532876963</v>
      </c>
      <c r="N38" s="38">
        <v>-0.64850984197971862</v>
      </c>
      <c r="O38" s="38">
        <v>-0.66466204182591493</v>
      </c>
      <c r="P38" s="38">
        <v>-0.6548417761985984</v>
      </c>
      <c r="Q38" s="38">
        <v>-0.6694986310717328</v>
      </c>
      <c r="R38" s="38">
        <v>-0.67702700878649269</v>
      </c>
      <c r="S38" s="38">
        <v>-0.66690343117186235</v>
      </c>
      <c r="T38" s="38">
        <v>-0.67141128846531051</v>
      </c>
      <c r="U38" s="38">
        <v>-0.67185250684026943</v>
      </c>
      <c r="V38" s="38">
        <v>-0.71038952953545265</v>
      </c>
      <c r="W38" s="38">
        <v>-0.67338596637358672</v>
      </c>
      <c r="X38" s="38">
        <v>-0.65849754924459947</v>
      </c>
      <c r="Y38" s="38">
        <v>-0.68761120019906352</v>
      </c>
      <c r="Z38" s="38">
        <v>-0.72904298444540439</v>
      </c>
      <c r="AA38" s="38">
        <v>-0.89242474698107144</v>
      </c>
      <c r="AB38" s="38">
        <v>-0.72193532441590613</v>
      </c>
      <c r="AC38" s="38">
        <v>-0.71973555518266386</v>
      </c>
      <c r="AD38" s="38">
        <v>-0.78216271035701324</v>
      </c>
      <c r="AE38" s="38">
        <v>-0.70668439473530975</v>
      </c>
      <c r="AF38" s="38">
        <v>-0.70011305327046325</v>
      </c>
      <c r="AG38" s="38">
        <v>-0.69064696840575746</v>
      </c>
      <c r="AH38" s="38">
        <v>-0.76908573257108992</v>
      </c>
      <c r="AI38" s="38">
        <v>-0.68564859324255523</v>
      </c>
      <c r="AJ38" s="38">
        <v>-0.70457072195786874</v>
      </c>
      <c r="AK38" s="38">
        <v>-0.70992239221191666</v>
      </c>
      <c r="AL38" s="38">
        <v>-0.69939575810087617</v>
      </c>
    </row>
    <row r="39" spans="1:38" s="9" customFormat="1" ht="26.4">
      <c r="A39" s="9" t="s">
        <v>55</v>
      </c>
      <c r="B39" s="33" t="s">
        <v>161</v>
      </c>
      <c r="C39" s="28">
        <v>1195605556</v>
      </c>
      <c r="D39" s="28">
        <v>1976302122</v>
      </c>
      <c r="E39" s="28">
        <v>1830444144</v>
      </c>
      <c r="F39" s="28">
        <v>1378605986</v>
      </c>
      <c r="G39" s="28">
        <v>1651565823</v>
      </c>
      <c r="H39" s="28">
        <v>2628395846</v>
      </c>
      <c r="I39" s="28">
        <v>2495595567</v>
      </c>
      <c r="J39" s="28">
        <v>2359196915</v>
      </c>
      <c r="K39" s="28">
        <v>1934646108</v>
      </c>
      <c r="L39" s="28">
        <v>2398489065</v>
      </c>
      <c r="M39" s="28">
        <v>2651257931</v>
      </c>
      <c r="N39" s="28">
        <v>2299048018</v>
      </c>
      <c r="O39" s="28">
        <v>2184653045</v>
      </c>
      <c r="P39" s="28">
        <v>2487730815</v>
      </c>
      <c r="Q39" s="28">
        <v>1731936165</v>
      </c>
      <c r="R39" s="28">
        <v>1555183085</v>
      </c>
      <c r="S39" s="28">
        <v>2235206088</v>
      </c>
      <c r="T39" s="28">
        <v>2158103470</v>
      </c>
      <c r="U39" s="28">
        <v>2178373582</v>
      </c>
      <c r="V39" s="28">
        <v>698666450</v>
      </c>
      <c r="W39" s="28">
        <v>2430924868</v>
      </c>
      <c r="X39" s="28">
        <v>3408658501</v>
      </c>
      <c r="Y39" s="28">
        <v>2428849676</v>
      </c>
      <c r="Z39" s="28">
        <v>612848772</v>
      </c>
      <c r="AA39" s="28">
        <v>-4192863965</v>
      </c>
      <c r="AB39" s="28">
        <v>641448999</v>
      </c>
      <c r="AC39" s="28">
        <v>921610218</v>
      </c>
      <c r="AD39" s="28">
        <v>-1242375849</v>
      </c>
      <c r="AE39" s="28">
        <v>1964276066</v>
      </c>
      <c r="AF39" s="28">
        <v>2023392597</v>
      </c>
      <c r="AG39" s="28">
        <v>2227143620</v>
      </c>
      <c r="AH39" s="28">
        <v>-783607046</v>
      </c>
      <c r="AI39" s="28">
        <v>2846163474</v>
      </c>
      <c r="AJ39" s="28">
        <v>1878376457</v>
      </c>
      <c r="AK39" s="28">
        <v>1496196821</v>
      </c>
      <c r="AL39" s="28">
        <v>-6406915584</v>
      </c>
    </row>
    <row r="40" spans="1:38" s="9" customFormat="1">
      <c r="B40" s="36"/>
      <c r="C40" s="38">
        <v>5.9723880999046484E-2</v>
      </c>
      <c r="D40" s="38">
        <v>8.5094876678462938E-2</v>
      </c>
      <c r="E40" s="38">
        <v>8.154403548750791E-2</v>
      </c>
      <c r="F40" s="38">
        <v>6.3814363549714065E-2</v>
      </c>
      <c r="G40" s="38">
        <v>7.2020274541613721E-2</v>
      </c>
      <c r="H40" s="38">
        <v>0.10570581512545481</v>
      </c>
      <c r="I40" s="38">
        <v>0.10378378960840604</v>
      </c>
      <c r="J40" s="38">
        <v>9.9360297491501132E-2</v>
      </c>
      <c r="K40" s="38">
        <v>7.9993992573660258E-2</v>
      </c>
      <c r="L40" s="38">
        <v>9.2256247065917757E-2</v>
      </c>
      <c r="M40" s="38">
        <v>0.10108610335550683</v>
      </c>
      <c r="N40" s="38">
        <v>9.0627938426340773E-2</v>
      </c>
      <c r="O40" s="38">
        <v>8.0434469368611775E-2</v>
      </c>
      <c r="P40" s="38">
        <v>8.6147552410502024E-2</v>
      </c>
      <c r="Q40" s="38">
        <v>6.061303867048997E-2</v>
      </c>
      <c r="R40" s="38">
        <v>4.8763831485095034E-2</v>
      </c>
      <c r="S40" s="38">
        <v>6.3168354633943505E-2</v>
      </c>
      <c r="T40" s="38">
        <v>5.8971535600366311E-2</v>
      </c>
      <c r="U40" s="38">
        <v>5.9011170965442256E-2</v>
      </c>
      <c r="V40" s="38">
        <v>1.9339520840778765E-2</v>
      </c>
      <c r="W40" s="38">
        <v>6.199385673900993E-2</v>
      </c>
      <c r="X40" s="38">
        <v>8.3535112275911261E-2</v>
      </c>
      <c r="Y40" s="38">
        <v>6.1874147837303176E-2</v>
      </c>
      <c r="Z40" s="38">
        <v>1.6471952023290173E-2</v>
      </c>
      <c r="AA40" s="38">
        <v>-0.15362031280288907</v>
      </c>
      <c r="AB40" s="38">
        <v>1.7729774214478081E-2</v>
      </c>
      <c r="AC40" s="38">
        <v>2.4676772538382862E-2</v>
      </c>
      <c r="AD40" s="38">
        <v>-3.6605063854723681E-2</v>
      </c>
      <c r="AE40" s="38">
        <v>5.2492184290592228E-2</v>
      </c>
      <c r="AF40" s="38">
        <v>5.1588535635374883E-2</v>
      </c>
      <c r="AG40" s="38">
        <v>5.5292061804077933E-2</v>
      </c>
      <c r="AH40" s="38">
        <v>-2.1508244613724092E-2</v>
      </c>
      <c r="AI40" s="38">
        <v>6.4957092598708827E-2</v>
      </c>
      <c r="AJ40" s="38">
        <v>3.9008072064761777E-2</v>
      </c>
      <c r="AK40" s="38">
        <v>3.0599173920167054E-2</v>
      </c>
      <c r="AL40" s="38">
        <v>4.7350946700926648E-2</v>
      </c>
    </row>
    <row r="41" spans="1:38" s="9" customFormat="1" ht="26.4">
      <c r="A41" s="9" t="s">
        <v>58</v>
      </c>
      <c r="B41" s="33" t="s">
        <v>162</v>
      </c>
      <c r="C41" s="28">
        <v>-60236577</v>
      </c>
      <c r="D41" s="28">
        <v>-928295653</v>
      </c>
      <c r="E41" s="28">
        <v>-38508101</v>
      </c>
      <c r="F41" s="28">
        <v>-1128155493</v>
      </c>
      <c r="G41" s="28">
        <v>-132487194</v>
      </c>
      <c r="H41" s="28">
        <v>-171196085</v>
      </c>
      <c r="I41" s="28">
        <v>-44214625</v>
      </c>
      <c r="J41" s="28">
        <v>-556882555</v>
      </c>
      <c r="K41" s="28">
        <v>-108709621</v>
      </c>
      <c r="L41" s="28">
        <v>-43561196</v>
      </c>
      <c r="M41" s="28">
        <v>-21921544</v>
      </c>
      <c r="N41" s="28">
        <v>-499018037</v>
      </c>
      <c r="O41" s="28">
        <v>-26534567</v>
      </c>
      <c r="P41" s="28">
        <v>-151049114</v>
      </c>
      <c r="Q41" s="28">
        <v>-19435678</v>
      </c>
      <c r="R41" s="28">
        <v>-794491</v>
      </c>
      <c r="S41" s="28">
        <v>-47614184</v>
      </c>
      <c r="T41" s="28">
        <v>-95099484</v>
      </c>
      <c r="U41" s="28">
        <v>-9175092</v>
      </c>
      <c r="V41" s="28">
        <v>-3478023838</v>
      </c>
      <c r="W41" s="28">
        <v>-12340304</v>
      </c>
      <c r="X41" s="28">
        <v>-43123484</v>
      </c>
      <c r="Y41" s="28">
        <v>-91605243</v>
      </c>
      <c r="Z41" s="28">
        <v>-3671361064</v>
      </c>
      <c r="AA41" s="28">
        <v>-542990724</v>
      </c>
      <c r="AB41" s="28">
        <v>-579510571</v>
      </c>
      <c r="AC41" s="28">
        <v>-312831201</v>
      </c>
      <c r="AD41" s="28">
        <v>-5238441874</v>
      </c>
      <c r="AE41" s="28">
        <v>-335376472</v>
      </c>
      <c r="AF41" s="28">
        <v>-250367002</v>
      </c>
      <c r="AG41" s="28">
        <v>-492461797</v>
      </c>
      <c r="AH41" s="28">
        <v>-3109499835</v>
      </c>
      <c r="AI41" s="28">
        <v>-172808205</v>
      </c>
      <c r="AJ41" s="28">
        <v>-88154481</v>
      </c>
      <c r="AK41" s="28">
        <v>-220484206</v>
      </c>
      <c r="AL41" s="28">
        <v>495281195</v>
      </c>
    </row>
    <row r="42" spans="1:38" s="9" customFormat="1" ht="26.4">
      <c r="A42" s="9" t="s">
        <v>61</v>
      </c>
      <c r="B42" s="33" t="s">
        <v>163</v>
      </c>
      <c r="C42" s="28">
        <v>31343702</v>
      </c>
      <c r="D42" s="28">
        <v>71322879</v>
      </c>
      <c r="E42" s="28">
        <v>104270377</v>
      </c>
      <c r="F42" s="28">
        <v>116832815</v>
      </c>
      <c r="G42" s="28">
        <v>90537058</v>
      </c>
      <c r="H42" s="28">
        <v>553026807</v>
      </c>
      <c r="I42" s="28">
        <v>56954026</v>
      </c>
      <c r="J42" s="28">
        <v>158988470</v>
      </c>
      <c r="K42" s="28">
        <v>183391256</v>
      </c>
      <c r="L42" s="28">
        <v>118607321</v>
      </c>
      <c r="M42" s="28">
        <v>71098421</v>
      </c>
      <c r="N42" s="28">
        <v>150218617</v>
      </c>
      <c r="O42" s="28">
        <v>65178042</v>
      </c>
      <c r="P42" s="28">
        <v>50727440</v>
      </c>
      <c r="Q42" s="28">
        <v>94069320</v>
      </c>
      <c r="R42" s="28">
        <v>125303531</v>
      </c>
      <c r="S42" s="28">
        <v>118482676</v>
      </c>
      <c r="T42" s="28">
        <v>42914026</v>
      </c>
      <c r="U42" s="28">
        <v>77648934</v>
      </c>
      <c r="V42" s="28">
        <v>322823101</v>
      </c>
      <c r="W42" s="28">
        <v>228336905</v>
      </c>
      <c r="X42" s="28">
        <v>86331870</v>
      </c>
      <c r="Y42" s="28">
        <v>101942084</v>
      </c>
      <c r="Z42" s="28">
        <v>593943682</v>
      </c>
      <c r="AA42" s="28">
        <v>1434912725</v>
      </c>
      <c r="AB42" s="28">
        <v>1276289889</v>
      </c>
      <c r="AC42" s="28">
        <v>748702599</v>
      </c>
      <c r="AD42" s="28">
        <v>1498701896</v>
      </c>
      <c r="AE42" s="28">
        <v>3418369060</v>
      </c>
      <c r="AF42" s="28">
        <v>2971879384</v>
      </c>
      <c r="AG42" s="28">
        <v>4903341067</v>
      </c>
      <c r="AH42" s="28">
        <v>4196779426</v>
      </c>
      <c r="AI42" s="28">
        <v>2686693057</v>
      </c>
      <c r="AJ42" s="28">
        <v>1516384727</v>
      </c>
      <c r="AK42" s="28">
        <v>544497424</v>
      </c>
      <c r="AL42" s="28">
        <v>-4414633374</v>
      </c>
    </row>
    <row r="43" spans="1:38" s="9" customFormat="1" ht="26.4">
      <c r="A43" s="9" t="s">
        <v>64</v>
      </c>
      <c r="B43" s="33" t="s">
        <v>164</v>
      </c>
      <c r="C43" s="28">
        <v>-22515376</v>
      </c>
      <c r="D43" s="28">
        <v>-280292785</v>
      </c>
      <c r="E43" s="28">
        <v>-65311730</v>
      </c>
      <c r="F43" s="28">
        <v>-6359208</v>
      </c>
      <c r="G43" s="28">
        <v>-44570254</v>
      </c>
      <c r="H43" s="28">
        <v>-114473206</v>
      </c>
      <c r="I43" s="28">
        <v>-47143894</v>
      </c>
      <c r="J43" s="28">
        <v>-150569225</v>
      </c>
      <c r="K43" s="28">
        <v>-54122757</v>
      </c>
      <c r="L43" s="28">
        <v>-65460100</v>
      </c>
      <c r="M43" s="28">
        <v>-62949823</v>
      </c>
      <c r="N43" s="28">
        <v>-331667442</v>
      </c>
      <c r="O43" s="28">
        <v>-108268178</v>
      </c>
      <c r="P43" s="28">
        <v>-81389407</v>
      </c>
      <c r="Q43" s="28">
        <v>-100701291</v>
      </c>
      <c r="R43" s="28">
        <v>-171560806</v>
      </c>
      <c r="S43" s="28">
        <v>-67633795</v>
      </c>
      <c r="T43" s="28">
        <v>-222184678</v>
      </c>
      <c r="U43" s="28">
        <v>-485747960</v>
      </c>
      <c r="V43" s="28">
        <v>-1124589565</v>
      </c>
      <c r="W43" s="28">
        <v>-595810383</v>
      </c>
      <c r="X43" s="28">
        <v>-418939426</v>
      </c>
      <c r="Y43" s="28">
        <v>-181213315</v>
      </c>
      <c r="Z43" s="28">
        <v>-510740517</v>
      </c>
      <c r="AA43" s="28">
        <v>-248917849</v>
      </c>
      <c r="AB43" s="28">
        <v>-495098625</v>
      </c>
      <c r="AC43" s="28">
        <v>-377252905</v>
      </c>
      <c r="AD43" s="28">
        <v>-627364128</v>
      </c>
      <c r="AE43" s="28">
        <v>-278165858</v>
      </c>
      <c r="AF43" s="28">
        <v>-1305723799</v>
      </c>
      <c r="AG43" s="28">
        <v>-339956812</v>
      </c>
      <c r="AH43" s="28">
        <v>-567343740</v>
      </c>
      <c r="AI43" s="28">
        <v>-669400155</v>
      </c>
      <c r="AJ43" s="28">
        <v>-1517817290</v>
      </c>
      <c r="AK43" s="28">
        <v>-230878122</v>
      </c>
      <c r="AL43" s="28">
        <v>2102701536</v>
      </c>
    </row>
    <row r="44" spans="1:38" s="9" customFormat="1" ht="26.4">
      <c r="A44" s="9" t="s">
        <v>67</v>
      </c>
      <c r="B44" s="33" t="s">
        <v>165</v>
      </c>
      <c r="C44" s="28">
        <v>1144197305</v>
      </c>
      <c r="D44" s="28">
        <v>839036563</v>
      </c>
      <c r="E44" s="28">
        <v>1830894690</v>
      </c>
      <c r="F44" s="28">
        <v>360924100</v>
      </c>
      <c r="G44" s="28">
        <v>1565045433</v>
      </c>
      <c r="H44" s="28">
        <v>2895753362</v>
      </c>
      <c r="I44" s="28">
        <v>2461191074</v>
      </c>
      <c r="J44" s="28">
        <v>1810733605</v>
      </c>
      <c r="K44" s="28">
        <v>1955204986</v>
      </c>
      <c r="L44" s="28">
        <v>2408075090</v>
      </c>
      <c r="M44" s="28">
        <v>2637484985</v>
      </c>
      <c r="N44" s="28">
        <v>1618581156</v>
      </c>
      <c r="O44" s="28">
        <v>2115028342</v>
      </c>
      <c r="P44" s="28">
        <v>2306019734</v>
      </c>
      <c r="Q44" s="28">
        <v>1705868516</v>
      </c>
      <c r="R44" s="28">
        <v>1508131319</v>
      </c>
      <c r="S44" s="28">
        <v>2238440785</v>
      </c>
      <c r="T44" s="28">
        <v>1883733334</v>
      </c>
      <c r="U44" s="28">
        <v>1761099464</v>
      </c>
      <c r="V44" s="28">
        <v>-3581123852</v>
      </c>
      <c r="W44" s="28">
        <v>2051111086</v>
      </c>
      <c r="X44" s="28">
        <v>3032927461</v>
      </c>
      <c r="Y44" s="28">
        <v>2257973202</v>
      </c>
      <c r="Z44" s="28">
        <v>-2975309127</v>
      </c>
      <c r="AA44" s="28">
        <v>-3549859813</v>
      </c>
      <c r="AB44" s="28">
        <v>843129692</v>
      </c>
      <c r="AC44" s="28">
        <v>980228711</v>
      </c>
      <c r="AD44" s="28">
        <v>-5609479955</v>
      </c>
      <c r="AE44" s="28">
        <v>4769102796</v>
      </c>
      <c r="AF44" s="28">
        <v>3439181180</v>
      </c>
      <c r="AG44" s="28">
        <v>6298066078</v>
      </c>
      <c r="AH44" s="28">
        <v>-263671195</v>
      </c>
      <c r="AI44" s="28">
        <v>4690648171</v>
      </c>
      <c r="AJ44" s="28">
        <v>1788789413</v>
      </c>
      <c r="AK44" s="28">
        <v>1589331917</v>
      </c>
      <c r="AL44" s="28">
        <v>-8223566227</v>
      </c>
    </row>
    <row r="45" spans="1:38" s="9" customFormat="1">
      <c r="B45" s="36"/>
      <c r="C45" s="38">
        <v>5.7155893379981663E-2</v>
      </c>
      <c r="D45" s="38">
        <v>3.6126922125121516E-2</v>
      </c>
      <c r="E45" s="38">
        <v>8.1564106757714749E-2</v>
      </c>
      <c r="F45" s="38">
        <v>1.6706834269652845E-2</v>
      </c>
      <c r="G45" s="38">
        <v>6.8247356650924546E-2</v>
      </c>
      <c r="H45" s="38">
        <v>0.11645809363088083</v>
      </c>
      <c r="I45" s="38">
        <v>0.10235301744711862</v>
      </c>
      <c r="J45" s="38">
        <v>7.6261132984169866E-2</v>
      </c>
      <c r="K45" s="38">
        <v>8.0844063667931315E-2</v>
      </c>
      <c r="L45" s="38">
        <v>9.2624966983671495E-2</v>
      </c>
      <c r="M45" s="38">
        <v>0.10056097397198409</v>
      </c>
      <c r="N45" s="38">
        <v>6.3804092909556381E-2</v>
      </c>
      <c r="O45" s="38">
        <v>7.7871029808463124E-2</v>
      </c>
      <c r="P45" s="38">
        <v>7.985508508259441E-2</v>
      </c>
      <c r="Q45" s="38">
        <v>5.970074210389812E-2</v>
      </c>
      <c r="R45" s="38">
        <v>4.7288491114928832E-2</v>
      </c>
      <c r="S45" s="38">
        <v>6.3259769241449409E-2</v>
      </c>
      <c r="T45" s="38">
        <v>5.1474198949125333E-2</v>
      </c>
      <c r="U45" s="38">
        <v>4.7707400794788336E-2</v>
      </c>
      <c r="V45" s="38">
        <v>-9.9127730219712051E-2</v>
      </c>
      <c r="W45" s="38">
        <v>5.2307781493014481E-2</v>
      </c>
      <c r="X45" s="38">
        <v>7.4327168856898482E-2</v>
      </c>
      <c r="Y45" s="38">
        <v>5.7521125779715326E-2</v>
      </c>
      <c r="Z45" s="38">
        <v>-7.9969400990170178E-2</v>
      </c>
      <c r="AA45" s="38">
        <v>-0.13006159499368955</v>
      </c>
      <c r="AB45" s="38">
        <v>2.330426751929883E-2</v>
      </c>
      <c r="AC45" s="38">
        <v>2.6246324600688434E-2</v>
      </c>
      <c r="AD45" s="38">
        <v>-0.1652763711640434</v>
      </c>
      <c r="AE45" s="38">
        <v>0.12744676127841731</v>
      </c>
      <c r="AF45" s="38">
        <v>8.7685563900944063E-2</v>
      </c>
      <c r="AG45" s="38">
        <v>0.15635860018355829</v>
      </c>
      <c r="AH45" s="38">
        <v>-7.237179130281767E-3</v>
      </c>
      <c r="AI45" s="38">
        <v>0.10705318593784019</v>
      </c>
      <c r="AJ45" s="38">
        <v>3.7147626116667692E-2</v>
      </c>
      <c r="AK45" s="38">
        <v>3.2503907950193076E-2</v>
      </c>
      <c r="AL45" s="38">
        <v>6.0777083918297725E-2</v>
      </c>
    </row>
    <row r="46" spans="1:38" s="9" customFormat="1" ht="26.4">
      <c r="A46" s="9" t="s">
        <v>70</v>
      </c>
      <c r="B46" s="33" t="s">
        <v>166</v>
      </c>
      <c r="C46" s="28">
        <v>42615364</v>
      </c>
      <c r="D46" s="28">
        <v>71934192</v>
      </c>
      <c r="E46" s="28">
        <v>130962905</v>
      </c>
      <c r="F46" s="28">
        <v>-39273379</v>
      </c>
      <c r="G46" s="28">
        <v>45053676</v>
      </c>
      <c r="H46" s="28">
        <v>49155300</v>
      </c>
      <c r="I46" s="28">
        <v>39900537</v>
      </c>
      <c r="J46" s="28">
        <v>20653766</v>
      </c>
      <c r="K46" s="28">
        <v>45553162</v>
      </c>
      <c r="L46" s="28">
        <v>44172252</v>
      </c>
      <c r="M46" s="28">
        <v>466163121</v>
      </c>
      <c r="N46" s="28">
        <v>18406190</v>
      </c>
      <c r="O46" s="28">
        <v>71412396</v>
      </c>
      <c r="P46" s="28">
        <v>98503228</v>
      </c>
      <c r="Q46" s="28">
        <v>44621679</v>
      </c>
      <c r="R46" s="28">
        <v>-32326246</v>
      </c>
      <c r="S46" s="28">
        <v>199338015</v>
      </c>
      <c r="T46" s="28">
        <v>194159075</v>
      </c>
      <c r="U46" s="28">
        <v>50039581</v>
      </c>
      <c r="V46" s="28">
        <v>75368758</v>
      </c>
      <c r="W46" s="28">
        <v>54798568</v>
      </c>
      <c r="X46" s="28">
        <v>63195026</v>
      </c>
      <c r="Y46" s="28">
        <v>31268697</v>
      </c>
      <c r="Z46" s="28">
        <v>65744422</v>
      </c>
      <c r="AA46" s="28">
        <v>48018137</v>
      </c>
      <c r="AB46" s="28">
        <v>7480316</v>
      </c>
      <c r="AC46" s="28">
        <v>18783528</v>
      </c>
      <c r="AD46" s="28">
        <v>88513394</v>
      </c>
      <c r="AE46" s="28">
        <v>30194387</v>
      </c>
      <c r="AF46" s="28">
        <v>130571372</v>
      </c>
      <c r="AG46" s="28">
        <v>260965548</v>
      </c>
      <c r="AH46" s="28">
        <v>599869599</v>
      </c>
      <c r="AI46" s="28">
        <v>949669211</v>
      </c>
      <c r="AJ46" s="28">
        <v>534726264</v>
      </c>
      <c r="AK46" s="28">
        <v>194042037</v>
      </c>
      <c r="AL46" s="28">
        <v>-919545731</v>
      </c>
    </row>
    <row r="47" spans="1:38" s="9" customFormat="1" ht="26.4">
      <c r="A47" s="9" t="s">
        <v>73</v>
      </c>
      <c r="B47" s="33" t="s">
        <v>167</v>
      </c>
      <c r="C47" s="28">
        <v>-203514092</v>
      </c>
      <c r="D47" s="28">
        <v>3830819</v>
      </c>
      <c r="E47" s="28">
        <v>-124171374</v>
      </c>
      <c r="F47" s="28">
        <v>-313403705</v>
      </c>
      <c r="G47" s="28">
        <v>-94784733</v>
      </c>
      <c r="H47" s="28">
        <v>-330780076</v>
      </c>
      <c r="I47" s="28">
        <v>-105964675</v>
      </c>
      <c r="J47" s="28">
        <v>-234071058</v>
      </c>
      <c r="K47" s="28">
        <v>-382582682</v>
      </c>
      <c r="L47" s="28">
        <v>-153473970</v>
      </c>
      <c r="M47" s="28">
        <v>-70698797</v>
      </c>
      <c r="N47" s="28">
        <v>-129586763</v>
      </c>
      <c r="O47" s="28">
        <v>-63420297</v>
      </c>
      <c r="P47" s="28">
        <v>-70564314</v>
      </c>
      <c r="Q47" s="28">
        <v>-70631002</v>
      </c>
      <c r="R47" s="28">
        <v>-253442098</v>
      </c>
      <c r="S47" s="28">
        <v>-76691632</v>
      </c>
      <c r="T47" s="28">
        <v>-82997994</v>
      </c>
      <c r="U47" s="28">
        <v>-286416343</v>
      </c>
      <c r="V47" s="28">
        <v>-131505850</v>
      </c>
      <c r="W47" s="28">
        <v>-469262729</v>
      </c>
      <c r="X47" s="28">
        <v>-258745725</v>
      </c>
      <c r="Y47" s="28">
        <v>-146291906</v>
      </c>
      <c r="Z47" s="28">
        <v>-392943216</v>
      </c>
      <c r="AA47" s="28">
        <v>-295500551</v>
      </c>
      <c r="AB47" s="28">
        <v>-322281935</v>
      </c>
      <c r="AC47" s="28">
        <v>-248767478</v>
      </c>
      <c r="AD47" s="28">
        <v>-202484818</v>
      </c>
      <c r="AE47" s="28">
        <v>-258477579</v>
      </c>
      <c r="AF47" s="28">
        <v>-356966041</v>
      </c>
      <c r="AG47" s="28">
        <v>-240752694</v>
      </c>
      <c r="AH47" s="28">
        <v>-322258074</v>
      </c>
      <c r="AI47" s="28">
        <v>-266269218</v>
      </c>
      <c r="AJ47" s="28">
        <v>-265337730</v>
      </c>
      <c r="AK47" s="28">
        <v>-1010580343</v>
      </c>
      <c r="AL47" s="28">
        <v>767437442</v>
      </c>
    </row>
    <row r="48" spans="1:38" s="9" customFormat="1" ht="26.4">
      <c r="A48" s="9" t="s">
        <v>76</v>
      </c>
      <c r="B48" s="33" t="s">
        <v>168</v>
      </c>
      <c r="C48" s="28">
        <v>-160898728</v>
      </c>
      <c r="D48" s="28">
        <v>75765011</v>
      </c>
      <c r="E48" s="28">
        <v>6791531</v>
      </c>
      <c r="F48" s="28">
        <v>-352677084</v>
      </c>
      <c r="G48" s="28">
        <v>-49731057</v>
      </c>
      <c r="H48" s="28">
        <v>-281624776</v>
      </c>
      <c r="I48" s="28">
        <v>-66064138</v>
      </c>
      <c r="J48" s="28">
        <v>-213417292</v>
      </c>
      <c r="K48" s="28">
        <v>-337029520</v>
      </c>
      <c r="L48" s="28">
        <v>-109301718</v>
      </c>
      <c r="M48" s="28">
        <v>395464324</v>
      </c>
      <c r="N48" s="28">
        <v>-111180573</v>
      </c>
      <c r="O48" s="28">
        <v>7992099</v>
      </c>
      <c r="P48" s="28">
        <v>27938914</v>
      </c>
      <c r="Q48" s="28">
        <v>-26009323</v>
      </c>
      <c r="R48" s="28">
        <v>-285768344</v>
      </c>
      <c r="S48" s="28">
        <v>122646383</v>
      </c>
      <c r="T48" s="28">
        <v>111161081</v>
      </c>
      <c r="U48" s="28">
        <v>-236376762</v>
      </c>
      <c r="V48" s="28">
        <v>-56137092</v>
      </c>
      <c r="W48" s="28">
        <v>-414464161</v>
      </c>
      <c r="X48" s="28">
        <v>-195550699</v>
      </c>
      <c r="Y48" s="28">
        <v>-115023209</v>
      </c>
      <c r="Z48" s="28">
        <v>-327198794</v>
      </c>
      <c r="AA48" s="28">
        <v>-247482414</v>
      </c>
      <c r="AB48" s="28">
        <v>-314801619</v>
      </c>
      <c r="AC48" s="28">
        <v>-229983950</v>
      </c>
      <c r="AD48" s="28">
        <v>-113971424</v>
      </c>
      <c r="AE48" s="28">
        <v>-228283192</v>
      </c>
      <c r="AF48" s="28">
        <v>-226394669</v>
      </c>
      <c r="AG48" s="28">
        <v>20212854</v>
      </c>
      <c r="AH48" s="28">
        <v>277611525</v>
      </c>
      <c r="AI48" s="28">
        <v>683399993</v>
      </c>
      <c r="AJ48" s="28">
        <v>269388534</v>
      </c>
      <c r="AK48" s="28">
        <v>-816538306</v>
      </c>
      <c r="AL48" s="28">
        <v>-152108289</v>
      </c>
    </row>
    <row r="49" spans="1:38" s="9" customFormat="1" ht="39.6">
      <c r="A49" s="9" t="s">
        <v>79</v>
      </c>
      <c r="B49" s="33" t="s">
        <v>169</v>
      </c>
      <c r="C49" s="28">
        <v>-54984621</v>
      </c>
      <c r="D49" s="28">
        <v>-27628891</v>
      </c>
      <c r="E49" s="28">
        <v>-15484419</v>
      </c>
      <c r="F49" s="28">
        <v>-31819368</v>
      </c>
      <c r="G49" s="28">
        <v>11092016</v>
      </c>
      <c r="H49" s="28">
        <v>-6343421</v>
      </c>
      <c r="I49" s="28">
        <v>26859327</v>
      </c>
      <c r="J49" s="28">
        <v>-36909460</v>
      </c>
      <c r="K49" s="28">
        <v>8035109</v>
      </c>
      <c r="L49" s="28">
        <v>-14227109</v>
      </c>
      <c r="M49" s="28">
        <v>38972539</v>
      </c>
      <c r="N49" s="28">
        <v>-23906805</v>
      </c>
      <c r="O49" s="28">
        <v>39889327</v>
      </c>
      <c r="P49" s="28">
        <v>-82016414</v>
      </c>
      <c r="Q49" s="28">
        <v>-3796648</v>
      </c>
      <c r="R49" s="28">
        <v>-138017736</v>
      </c>
      <c r="S49" s="28">
        <v>-110571282</v>
      </c>
      <c r="T49" s="28">
        <v>-117693791</v>
      </c>
      <c r="U49" s="28">
        <v>-108258785</v>
      </c>
      <c r="V49" s="28">
        <v>-570013606</v>
      </c>
      <c r="W49" s="28">
        <v>-267648703</v>
      </c>
      <c r="X49" s="28">
        <v>-106310746</v>
      </c>
      <c r="Y49" s="28">
        <v>-39516109</v>
      </c>
      <c r="Z49" s="28">
        <v>-64303322</v>
      </c>
      <c r="AA49" s="28">
        <v>-124419924</v>
      </c>
      <c r="AB49" s="28">
        <v>-111180376</v>
      </c>
      <c r="AC49" s="28">
        <v>-527159434</v>
      </c>
      <c r="AD49" s="28">
        <v>-114449938</v>
      </c>
      <c r="AE49" s="28">
        <v>-49538003</v>
      </c>
      <c r="AF49" s="28">
        <v>13505840</v>
      </c>
      <c r="AG49" s="28">
        <v>-87862935</v>
      </c>
      <c r="AH49" s="28">
        <v>-27164343</v>
      </c>
      <c r="AI49" s="28">
        <v>-22409818</v>
      </c>
      <c r="AJ49" s="28">
        <v>54393770</v>
      </c>
      <c r="AK49" s="28">
        <v>51862525</v>
      </c>
      <c r="AL49" s="28">
        <v>-6648900</v>
      </c>
    </row>
    <row r="50" spans="1:38" s="9" customFormat="1" ht="26.4">
      <c r="A50" s="9" t="s">
        <v>82</v>
      </c>
      <c r="B50" s="33" t="s">
        <v>170</v>
      </c>
      <c r="C50" s="28">
        <v>928313956</v>
      </c>
      <c r="D50" s="28">
        <v>887172683</v>
      </c>
      <c r="E50" s="28">
        <v>1822201802</v>
      </c>
      <c r="F50" s="28">
        <v>-23572352</v>
      </c>
      <c r="G50" s="28">
        <v>1526406392</v>
      </c>
      <c r="H50" s="28">
        <v>2607785165</v>
      </c>
      <c r="I50" s="28">
        <v>2421986263</v>
      </c>
      <c r="J50" s="28">
        <v>1560406853</v>
      </c>
      <c r="K50" s="28">
        <v>1626210575</v>
      </c>
      <c r="L50" s="28">
        <v>2284546263</v>
      </c>
      <c r="M50" s="28">
        <v>3071921848</v>
      </c>
      <c r="N50" s="28">
        <v>1483493778</v>
      </c>
      <c r="O50" s="28">
        <v>2162909768</v>
      </c>
      <c r="P50" s="28">
        <v>2251942234</v>
      </c>
      <c r="Q50" s="28">
        <v>1676062545</v>
      </c>
      <c r="R50" s="28">
        <v>1084345239</v>
      </c>
      <c r="S50" s="28">
        <v>2250515886</v>
      </c>
      <c r="T50" s="28">
        <v>1877200624</v>
      </c>
      <c r="U50" s="28">
        <v>1416463917</v>
      </c>
      <c r="V50" s="28">
        <v>-4207274550</v>
      </c>
      <c r="W50" s="28">
        <v>1368998222</v>
      </c>
      <c r="X50" s="28">
        <v>2731066016</v>
      </c>
      <c r="Y50" s="28">
        <v>2103433884</v>
      </c>
      <c r="Z50" s="28">
        <v>-3366811243</v>
      </c>
      <c r="AA50" s="28">
        <v>-3921762151</v>
      </c>
      <c r="AB50" s="28">
        <v>417147697</v>
      </c>
      <c r="AC50" s="28">
        <v>223085327</v>
      </c>
      <c r="AD50" s="28">
        <v>-5837901317</v>
      </c>
      <c r="AE50" s="28">
        <v>4491281601</v>
      </c>
      <c r="AF50" s="28">
        <v>3226292351</v>
      </c>
      <c r="AG50" s="28">
        <v>6230415997</v>
      </c>
      <c r="AH50" s="28">
        <v>-13224013</v>
      </c>
      <c r="AI50" s="28">
        <v>5351638346</v>
      </c>
      <c r="AJ50" s="28">
        <v>2112571717</v>
      </c>
      <c r="AK50" s="28">
        <v>824656136</v>
      </c>
      <c r="AL50" s="28">
        <v>-8382323416</v>
      </c>
    </row>
    <row r="51" spans="1:38" s="9" customFormat="1" ht="26.4">
      <c r="A51" s="9" t="s">
        <v>85</v>
      </c>
      <c r="B51" s="33" t="s">
        <v>171</v>
      </c>
      <c r="C51" s="28">
        <v>-544012247</v>
      </c>
      <c r="D51" s="28">
        <v>-721801918</v>
      </c>
      <c r="E51" s="28">
        <v>-674742936</v>
      </c>
      <c r="F51" s="28">
        <v>337274407</v>
      </c>
      <c r="G51" s="28">
        <v>-601065722</v>
      </c>
      <c r="H51" s="28">
        <v>-892383306</v>
      </c>
      <c r="I51" s="28">
        <v>-860251874</v>
      </c>
      <c r="J51" s="28">
        <v>-520994791</v>
      </c>
      <c r="K51" s="28">
        <v>-579210923</v>
      </c>
      <c r="L51" s="28">
        <v>-744851150</v>
      </c>
      <c r="M51" s="28">
        <v>-959874313</v>
      </c>
      <c r="N51" s="28">
        <v>-597163736</v>
      </c>
      <c r="O51" s="28">
        <v>-533693759</v>
      </c>
      <c r="P51" s="28">
        <v>-865366592</v>
      </c>
      <c r="Q51" s="28">
        <v>-701292768</v>
      </c>
      <c r="R51" s="28">
        <v>-412258290</v>
      </c>
      <c r="S51" s="28">
        <v>-667539392</v>
      </c>
      <c r="T51" s="28">
        <v>-537146294</v>
      </c>
      <c r="U51" s="28">
        <v>-444099631</v>
      </c>
      <c r="V51" s="28">
        <v>532601098</v>
      </c>
      <c r="W51" s="28">
        <v>-457490833</v>
      </c>
      <c r="X51" s="28">
        <v>-1041546652</v>
      </c>
      <c r="Y51" s="28">
        <v>-735723108</v>
      </c>
      <c r="Z51" s="28">
        <v>1339348566</v>
      </c>
      <c r="AA51" s="28">
        <v>1319475573</v>
      </c>
      <c r="AB51" s="28">
        <v>112615965</v>
      </c>
      <c r="AC51" s="28">
        <v>-323298897</v>
      </c>
      <c r="AD51" s="28">
        <v>2591514602</v>
      </c>
      <c r="AE51" s="28">
        <v>-1530574099</v>
      </c>
      <c r="AF51" s="28">
        <v>-809013699</v>
      </c>
      <c r="AG51" s="28">
        <v>-2318680922</v>
      </c>
      <c r="AH51" s="28">
        <v>-35249831</v>
      </c>
      <c r="AI51" s="28">
        <v>-1563607899</v>
      </c>
      <c r="AJ51" s="28">
        <v>-1096113156</v>
      </c>
      <c r="AK51" s="28">
        <v>-495030621</v>
      </c>
      <c r="AL51" s="28">
        <v>3190206565</v>
      </c>
    </row>
    <row r="52" spans="1:38" s="9" customFormat="1" ht="26.4">
      <c r="A52" s="9" t="s">
        <v>88</v>
      </c>
      <c r="B52" s="33" t="s">
        <v>172</v>
      </c>
      <c r="C52" s="28">
        <v>384301709</v>
      </c>
      <c r="D52" s="28">
        <v>165370765</v>
      </c>
      <c r="E52" s="28">
        <v>1147458866</v>
      </c>
      <c r="F52" s="28">
        <v>313702055</v>
      </c>
      <c r="G52" s="28">
        <v>925340670</v>
      </c>
      <c r="H52" s="28">
        <v>1715401859</v>
      </c>
      <c r="I52" s="28">
        <v>1561734389</v>
      </c>
      <c r="J52" s="28">
        <v>1039412062</v>
      </c>
      <c r="K52" s="28">
        <v>1046999652</v>
      </c>
      <c r="L52" s="28">
        <v>1539695113</v>
      </c>
      <c r="M52" s="28">
        <v>2112047535</v>
      </c>
      <c r="N52" s="28">
        <v>886330042</v>
      </c>
      <c r="O52" s="28">
        <v>1629216009</v>
      </c>
      <c r="P52" s="28">
        <v>1386575642</v>
      </c>
      <c r="Q52" s="28">
        <v>974769777</v>
      </c>
      <c r="R52" s="28">
        <v>672086949</v>
      </c>
      <c r="S52" s="28">
        <v>1582976494</v>
      </c>
      <c r="T52" s="28">
        <v>1340054330</v>
      </c>
      <c r="U52" s="28">
        <v>972364286</v>
      </c>
      <c r="V52" s="28">
        <v>-3674673452</v>
      </c>
      <c r="W52" s="28">
        <v>911507389</v>
      </c>
      <c r="X52" s="28">
        <v>1689519364</v>
      </c>
      <c r="Y52" s="28">
        <v>1367710776</v>
      </c>
      <c r="Z52" s="28">
        <v>-2027462677</v>
      </c>
      <c r="AA52" s="28">
        <v>-2602286578</v>
      </c>
      <c r="AB52" s="28">
        <v>529763662</v>
      </c>
      <c r="AC52" s="28">
        <v>-100213570</v>
      </c>
      <c r="AD52" s="28">
        <v>-3246386715</v>
      </c>
      <c r="AE52" s="28">
        <v>2960707502</v>
      </c>
      <c r="AF52" s="28">
        <v>2417278652</v>
      </c>
      <c r="AG52" s="28">
        <v>3911735075</v>
      </c>
      <c r="AH52" s="28">
        <v>-48473844</v>
      </c>
      <c r="AI52" s="28">
        <v>3788030447</v>
      </c>
      <c r="AJ52" s="28">
        <v>1016458561</v>
      </c>
      <c r="AK52" s="28">
        <v>329625515</v>
      </c>
      <c r="AL52" s="28">
        <v>-5192116851</v>
      </c>
    </row>
    <row r="53" spans="1:38" s="9" customFormat="1" ht="39.6">
      <c r="A53" s="9" t="s">
        <v>91</v>
      </c>
      <c r="B53" s="32" t="s">
        <v>173</v>
      </c>
      <c r="C53" s="28">
        <v>380486983</v>
      </c>
      <c r="D53" s="28">
        <v>159924987</v>
      </c>
      <c r="E53" s="28">
        <v>1138187945</v>
      </c>
      <c r="F53" s="28">
        <v>303075534</v>
      </c>
      <c r="G53" s="28">
        <v>916504171</v>
      </c>
      <c r="H53" s="28">
        <v>1703392549</v>
      </c>
      <c r="I53" s="28">
        <v>1556680512</v>
      </c>
      <c r="J53" s="28">
        <v>1035005106</v>
      </c>
      <c r="K53" s="28">
        <v>1059572370</v>
      </c>
      <c r="L53" s="28">
        <v>1548161786</v>
      </c>
      <c r="M53" s="28">
        <v>2107426718</v>
      </c>
      <c r="N53" s="28">
        <v>915875239</v>
      </c>
      <c r="O53" s="28">
        <v>1618911829</v>
      </c>
      <c r="P53" s="28">
        <v>1387434974</v>
      </c>
      <c r="Q53" s="28">
        <v>970253894</v>
      </c>
      <c r="R53" s="28">
        <v>688098631</v>
      </c>
      <c r="S53" s="28">
        <v>1579239142</v>
      </c>
      <c r="T53" s="28">
        <v>1368985868</v>
      </c>
      <c r="U53" s="28">
        <v>957990909</v>
      </c>
      <c r="V53" s="28">
        <v>-3639447938</v>
      </c>
      <c r="W53" s="28">
        <v>909395213</v>
      </c>
      <c r="X53" s="28">
        <v>1659854128</v>
      </c>
      <c r="Y53" s="28">
        <v>1311230275</v>
      </c>
      <c r="Z53" s="28">
        <v>-1924477984</v>
      </c>
      <c r="AA53" s="28">
        <v>-2613855048</v>
      </c>
      <c r="AB53" s="28">
        <v>519679598</v>
      </c>
      <c r="AC53" s="28">
        <v>-114535273</v>
      </c>
      <c r="AD53" s="28">
        <v>-3247695840</v>
      </c>
      <c r="AE53" s="28">
        <v>2980114253</v>
      </c>
      <c r="AF53" s="28">
        <v>2424348843</v>
      </c>
      <c r="AG53" s="28">
        <v>3716392964</v>
      </c>
      <c r="AH53" s="28">
        <v>-142083378</v>
      </c>
      <c r="AI53" s="28">
        <v>3622053553</v>
      </c>
      <c r="AJ53" s="28">
        <v>795892948</v>
      </c>
      <c r="AK53" s="28">
        <v>187801616</v>
      </c>
      <c r="AL53" s="28">
        <v>-4674628494</v>
      </c>
    </row>
    <row r="54" spans="1:38" s="9" customFormat="1">
      <c r="B54" s="34"/>
      <c r="C54" s="38">
        <v>1.9006401551364339E-2</v>
      </c>
      <c r="D54" s="38">
        <v>6.8859902011327136E-3</v>
      </c>
      <c r="E54" s="38">
        <v>5.0704873176689355E-2</v>
      </c>
      <c r="F54" s="38">
        <v>1.4029079016127037E-2</v>
      </c>
      <c r="G54" s="38">
        <v>3.996624360635858E-2</v>
      </c>
      <c r="H54" s="38">
        <v>6.8505091478017505E-2</v>
      </c>
      <c r="I54" s="38">
        <v>6.4737333597336758E-2</v>
      </c>
      <c r="J54" s="38">
        <v>4.3590433076410945E-2</v>
      </c>
      <c r="K54" s="38">
        <v>4.3811332701389129E-2</v>
      </c>
      <c r="L54" s="38">
        <v>5.954898786550377E-2</v>
      </c>
      <c r="M54" s="38">
        <v>8.0351124098119495E-2</v>
      </c>
      <c r="N54" s="38">
        <v>3.6103589014425765E-2</v>
      </c>
      <c r="O54" s="38">
        <v>5.9605031663132468E-2</v>
      </c>
      <c r="P54" s="38">
        <v>4.8045442223148452E-2</v>
      </c>
      <c r="Q54" s="38">
        <v>3.395623810258358E-2</v>
      </c>
      <c r="R54" s="38">
        <v>2.1575804167911581E-2</v>
      </c>
      <c r="S54" s="38">
        <v>4.4630308904948124E-2</v>
      </c>
      <c r="T54" s="38">
        <v>3.740840046522903E-2</v>
      </c>
      <c r="U54" s="38">
        <v>2.595154742118904E-2</v>
      </c>
      <c r="V54" s="38">
        <v>-0.10074217710880537</v>
      </c>
      <c r="W54" s="38">
        <v>2.3191550383145538E-2</v>
      </c>
      <c r="X54" s="38">
        <v>4.0677615813798057E-2</v>
      </c>
      <c r="Y54" s="38">
        <v>3.3403160634342073E-2</v>
      </c>
      <c r="Z54" s="38">
        <v>-5.172549978174093E-2</v>
      </c>
      <c r="AA54" s="38">
        <v>-9.5767769583521567E-2</v>
      </c>
      <c r="AB54" s="38">
        <v>1.4364044453689662E-2</v>
      </c>
      <c r="AC54" s="38">
        <v>-3.0667638273109772E-3</v>
      </c>
      <c r="AD54" s="38">
        <v>-9.5689330808877038E-2</v>
      </c>
      <c r="AE54" s="38">
        <v>7.9638859976567361E-2</v>
      </c>
      <c r="AF54" s="38">
        <v>6.1811339462800936E-2</v>
      </c>
      <c r="AG54" s="38">
        <v>9.2264830884021917E-2</v>
      </c>
      <c r="AH54" s="38">
        <v>-3.8998680080375692E-3</v>
      </c>
      <c r="AI54" s="38">
        <v>8.2664987513539886E-2</v>
      </c>
      <c r="AJ54" s="38">
        <v>1.6528236049659827E-2</v>
      </c>
      <c r="AK54" s="38">
        <v>3.8407876756693282E-3</v>
      </c>
      <c r="AL54" s="38">
        <v>3.4548306710767335E-2</v>
      </c>
    </row>
    <row r="55" spans="1:38" s="9" customFormat="1" ht="26.4">
      <c r="A55" s="9" t="s">
        <v>93</v>
      </c>
      <c r="B55" s="32" t="s">
        <v>174</v>
      </c>
      <c r="C55" s="28">
        <v>3814726</v>
      </c>
      <c r="D55" s="28">
        <v>5445778</v>
      </c>
      <c r="E55" s="28">
        <v>9270921</v>
      </c>
      <c r="F55" s="28">
        <v>10626521</v>
      </c>
      <c r="G55" s="28">
        <v>8836499</v>
      </c>
      <c r="H55" s="28">
        <v>12009310</v>
      </c>
      <c r="I55" s="28">
        <v>5053877</v>
      </c>
      <c r="J55" s="28">
        <v>4406956</v>
      </c>
      <c r="K55" s="28">
        <v>-12572718</v>
      </c>
      <c r="L55" s="28">
        <v>-8466673</v>
      </c>
      <c r="M55" s="28">
        <v>4620817</v>
      </c>
      <c r="N55" s="28">
        <v>-29545197</v>
      </c>
      <c r="O55" s="28">
        <v>10304180</v>
      </c>
      <c r="P55" s="28">
        <v>-859332</v>
      </c>
      <c r="Q55" s="28">
        <v>4515883</v>
      </c>
      <c r="R55" s="28">
        <v>-16011682</v>
      </c>
      <c r="S55" s="28">
        <v>3737352</v>
      </c>
      <c r="T55" s="28">
        <v>-28931538</v>
      </c>
      <c r="U55" s="28">
        <v>14373377</v>
      </c>
      <c r="V55" s="28">
        <v>-35225514</v>
      </c>
      <c r="W55" s="28">
        <v>2112176</v>
      </c>
      <c r="X55" s="28">
        <v>29665236</v>
      </c>
      <c r="Y55" s="28">
        <v>56480501</v>
      </c>
      <c r="Z55" s="28">
        <v>-102984693</v>
      </c>
      <c r="AA55" s="28">
        <v>11568470</v>
      </c>
      <c r="AB55" s="28">
        <v>10084064</v>
      </c>
      <c r="AC55" s="28">
        <v>14321703</v>
      </c>
      <c r="AD55" s="28">
        <v>1309125</v>
      </c>
      <c r="AE55" s="28">
        <v>-19406751</v>
      </c>
      <c r="AF55" s="28">
        <v>-7070191</v>
      </c>
      <c r="AG55" s="28">
        <v>195342111</v>
      </c>
      <c r="AH55" s="28">
        <v>93609534</v>
      </c>
      <c r="AI55" s="28">
        <v>165976894</v>
      </c>
      <c r="AJ55" s="28">
        <v>220565613</v>
      </c>
      <c r="AK55" s="28">
        <v>141823899</v>
      </c>
      <c r="AL55" s="28">
        <v>-517488357</v>
      </c>
    </row>
    <row r="56" spans="1:38"/>
    <row r="57" spans="1:38">
      <c r="B57" s="15" t="s">
        <v>97</v>
      </c>
      <c r="C57" t="s">
        <v>98</v>
      </c>
    </row>
    <row r="58" spans="1:38">
      <c r="B58" s="15" t="s">
        <v>99</v>
      </c>
      <c r="C58" t="s">
        <v>100</v>
      </c>
    </row>
    <row r="59" spans="1:38"/>
    <row r="60" spans="1:38"/>
    <row r="61" spans="1:38"/>
    <row r="62" spans="1:38"/>
    <row r="63" spans="1:38"/>
    <row r="64" spans="1:38"/>
    <row r="65"/>
  </sheetData>
  <mergeCells count="9">
    <mergeCell ref="W2:Z2"/>
    <mergeCell ref="AA2:AD2"/>
    <mergeCell ref="AE2:AH2"/>
    <mergeCell ref="AI2:AL2"/>
    <mergeCell ref="C2:F2"/>
    <mergeCell ref="G2:J2"/>
    <mergeCell ref="K2:N2"/>
    <mergeCell ref="O2:R2"/>
    <mergeCell ref="S2:V2"/>
  </mergeCells>
  <phoneticPr fontId="18"/>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DAE8F-81A1-4945-B634-652512BF8A15}">
  <sheetPr>
    <tabColor theme="8"/>
    <pageSetUpPr fitToPage="1"/>
  </sheetPr>
  <dimension ref="A1:BU33"/>
  <sheetViews>
    <sheetView showGridLines="0" workbookViewId="0">
      <pane xSplit="2" ySplit="4" topLeftCell="AV5" activePane="bottomRight" state="frozen"/>
      <selection pane="topRight" activeCell="C1" sqref="C1"/>
      <selection pane="bottomLeft" activeCell="A5" sqref="A5"/>
      <selection pane="bottomRight" activeCell="C5" sqref="C5"/>
    </sheetView>
    <sheetView showGridLines="0" tabSelected="1" zoomScale="70" zoomScaleNormal="70" workbookViewId="1">
      <pane xSplit="2" ySplit="4" topLeftCell="AX5" activePane="bottomRight" state="frozen"/>
      <selection pane="topRight" activeCell="C1" sqref="C1"/>
      <selection pane="bottomLeft" activeCell="A5" sqref="A5"/>
      <selection pane="bottomRight"/>
    </sheetView>
  </sheetViews>
  <sheetFormatPr defaultColWidth="11.44140625" defaultRowHeight="13.8" zeroHeight="1" outlineLevelCol="1"/>
  <cols>
    <col min="1" max="1" width="70.77734375" style="40" customWidth="1"/>
    <col min="2" max="2" width="10.77734375" style="40" customWidth="1"/>
    <col min="3" max="27" width="10.77734375" style="39" hidden="1" customWidth="1" outlineLevel="1"/>
    <col min="28" max="28" width="10.77734375" style="39" hidden="1" customWidth="1" outlineLevel="1" collapsed="1"/>
    <col min="29" max="42" width="10.77734375" style="39" hidden="1" customWidth="1" outlineLevel="1"/>
    <col min="43" max="43" width="10.77734375" style="39" hidden="1" customWidth="1" outlineLevel="1" collapsed="1"/>
    <col min="44" max="47" width="10.77734375" style="39" hidden="1" customWidth="1" outlineLevel="1"/>
    <col min="48" max="48" width="10.77734375" style="39" customWidth="1" collapsed="1"/>
    <col min="49" max="67" width="10.77734375" style="39" customWidth="1"/>
    <col min="68" max="68" width="11.44140625" style="249" collapsed="1"/>
    <col min="69" max="16384" width="11.44140625" style="249"/>
  </cols>
  <sheetData>
    <row r="1" spans="1:73" s="243" customFormat="1" ht="22.2" customHeight="1">
      <c r="A1" s="242" t="s">
        <v>202</v>
      </c>
      <c r="B1" s="242"/>
      <c r="AQ1" s="244"/>
      <c r="AR1" s="244"/>
      <c r="AS1" s="244"/>
      <c r="AT1" s="244"/>
      <c r="AU1" s="244"/>
      <c r="AV1" s="245"/>
      <c r="AW1" s="244"/>
      <c r="AX1" s="244"/>
      <c r="AY1" s="244"/>
      <c r="AZ1" s="244"/>
    </row>
    <row r="2" spans="1:73" s="243" customFormat="1" ht="15" customHeight="1">
      <c r="A2" s="246" t="s">
        <v>203</v>
      </c>
      <c r="B2" s="247"/>
      <c r="C2" s="246"/>
      <c r="D2" s="246"/>
      <c r="E2" s="246"/>
      <c r="F2" s="246"/>
      <c r="G2" s="246"/>
      <c r="H2" s="246"/>
      <c r="I2" s="246"/>
    </row>
    <row r="3" spans="1:73" ht="15" customHeight="1">
      <c r="A3" s="165" t="s">
        <v>204</v>
      </c>
      <c r="B3" s="167"/>
      <c r="C3" s="211" t="s">
        <v>435</v>
      </c>
      <c r="D3" s="184"/>
      <c r="E3" s="184"/>
      <c r="F3" s="184"/>
      <c r="G3" s="184"/>
      <c r="H3" s="185" t="s">
        <v>436</v>
      </c>
      <c r="I3" s="185"/>
      <c r="J3" s="185"/>
      <c r="K3" s="185"/>
      <c r="L3" s="185"/>
      <c r="M3" s="184" t="s">
        <v>437</v>
      </c>
      <c r="N3" s="184"/>
      <c r="O3" s="184"/>
      <c r="P3" s="184"/>
      <c r="Q3" s="184"/>
      <c r="R3" s="185" t="s">
        <v>438</v>
      </c>
      <c r="S3" s="185"/>
      <c r="T3" s="185"/>
      <c r="U3" s="185"/>
      <c r="V3" s="185"/>
      <c r="W3" s="184" t="s">
        <v>439</v>
      </c>
      <c r="X3" s="184"/>
      <c r="Y3" s="184"/>
      <c r="Z3" s="184"/>
      <c r="AA3" s="184"/>
      <c r="AB3" s="185" t="s">
        <v>440</v>
      </c>
      <c r="AC3" s="185"/>
      <c r="AD3" s="185"/>
      <c r="AE3" s="185"/>
      <c r="AF3" s="185"/>
      <c r="AG3" s="184" t="s">
        <v>441</v>
      </c>
      <c r="AH3" s="184"/>
      <c r="AI3" s="184"/>
      <c r="AJ3" s="184"/>
      <c r="AK3" s="184"/>
      <c r="AL3" s="185" t="s">
        <v>205</v>
      </c>
      <c r="AM3" s="185"/>
      <c r="AN3" s="185"/>
      <c r="AO3" s="185"/>
      <c r="AP3" s="185"/>
      <c r="AQ3" s="199" t="s">
        <v>206</v>
      </c>
      <c r="AR3" s="210"/>
      <c r="AS3" s="210"/>
      <c r="AT3" s="210"/>
      <c r="AU3" s="211"/>
      <c r="AV3" s="185" t="s">
        <v>442</v>
      </c>
      <c r="AW3" s="185"/>
      <c r="AX3" s="185"/>
      <c r="AY3" s="185"/>
      <c r="AZ3" s="185"/>
      <c r="BA3" s="199" t="s">
        <v>279</v>
      </c>
      <c r="BB3" s="210"/>
      <c r="BC3" s="210"/>
      <c r="BD3" s="210"/>
      <c r="BE3" s="211"/>
      <c r="BF3" s="185" t="s">
        <v>432</v>
      </c>
      <c r="BG3" s="185"/>
      <c r="BH3" s="185"/>
      <c r="BI3" s="185"/>
      <c r="BJ3" s="185"/>
      <c r="BK3" s="184" t="s">
        <v>444</v>
      </c>
      <c r="BL3" s="184"/>
      <c r="BM3" s="184"/>
      <c r="BN3" s="184"/>
      <c r="BO3" s="184"/>
      <c r="BP3" s="248"/>
    </row>
    <row r="4" spans="1:73" s="251" customFormat="1" ht="27" customHeight="1">
      <c r="A4" s="166" t="s">
        <v>207</v>
      </c>
      <c r="B4" s="167"/>
      <c r="C4" s="167" t="s">
        <v>208</v>
      </c>
      <c r="D4" s="101" t="s">
        <v>209</v>
      </c>
      <c r="E4" s="101" t="s">
        <v>210</v>
      </c>
      <c r="F4" s="101" t="s">
        <v>211</v>
      </c>
      <c r="G4" s="101" t="s">
        <v>212</v>
      </c>
      <c r="H4" s="101" t="s">
        <v>208</v>
      </c>
      <c r="I4" s="101" t="s">
        <v>209</v>
      </c>
      <c r="J4" s="101" t="s">
        <v>210</v>
      </c>
      <c r="K4" s="101" t="s">
        <v>211</v>
      </c>
      <c r="L4" s="101" t="s">
        <v>212</v>
      </c>
      <c r="M4" s="101" t="s">
        <v>208</v>
      </c>
      <c r="N4" s="101" t="s">
        <v>209</v>
      </c>
      <c r="O4" s="101" t="s">
        <v>210</v>
      </c>
      <c r="P4" s="101" t="s">
        <v>211</v>
      </c>
      <c r="Q4" s="101" t="s">
        <v>212</v>
      </c>
      <c r="R4" s="101" t="s">
        <v>208</v>
      </c>
      <c r="S4" s="101" t="s">
        <v>209</v>
      </c>
      <c r="T4" s="101" t="s">
        <v>210</v>
      </c>
      <c r="U4" s="101" t="s">
        <v>211</v>
      </c>
      <c r="V4" s="101" t="s">
        <v>212</v>
      </c>
      <c r="W4" s="101" t="s">
        <v>208</v>
      </c>
      <c r="X4" s="101" t="s">
        <v>209</v>
      </c>
      <c r="Y4" s="101" t="s">
        <v>210</v>
      </c>
      <c r="Z4" s="101" t="s">
        <v>211</v>
      </c>
      <c r="AA4" s="101" t="s">
        <v>212</v>
      </c>
      <c r="AB4" s="101" t="s">
        <v>208</v>
      </c>
      <c r="AC4" s="101" t="s">
        <v>209</v>
      </c>
      <c r="AD4" s="101" t="s">
        <v>210</v>
      </c>
      <c r="AE4" s="101" t="s">
        <v>211</v>
      </c>
      <c r="AF4" s="101" t="s">
        <v>212</v>
      </c>
      <c r="AG4" s="101" t="s">
        <v>208</v>
      </c>
      <c r="AH4" s="101" t="s">
        <v>209</v>
      </c>
      <c r="AI4" s="101" t="s">
        <v>210</v>
      </c>
      <c r="AJ4" s="101" t="s">
        <v>211</v>
      </c>
      <c r="AK4" s="101" t="s">
        <v>212</v>
      </c>
      <c r="AL4" s="101" t="s">
        <v>208</v>
      </c>
      <c r="AM4" s="101" t="s">
        <v>209</v>
      </c>
      <c r="AN4" s="101" t="s">
        <v>210</v>
      </c>
      <c r="AO4" s="101" t="s">
        <v>211</v>
      </c>
      <c r="AP4" s="101" t="s">
        <v>212</v>
      </c>
      <c r="AQ4" s="101" t="s">
        <v>208</v>
      </c>
      <c r="AR4" s="101" t="s">
        <v>209</v>
      </c>
      <c r="AS4" s="101" t="s">
        <v>210</v>
      </c>
      <c r="AT4" s="101" t="s">
        <v>211</v>
      </c>
      <c r="AU4" s="101" t="s">
        <v>212</v>
      </c>
      <c r="AV4" s="102" t="s">
        <v>208</v>
      </c>
      <c r="AW4" s="102" t="s">
        <v>209</v>
      </c>
      <c r="AX4" s="120" t="s">
        <v>210</v>
      </c>
      <c r="AY4" s="101" t="s">
        <v>211</v>
      </c>
      <c r="AZ4" s="101" t="s">
        <v>212</v>
      </c>
      <c r="BA4" s="101" t="s">
        <v>208</v>
      </c>
      <c r="BB4" s="116" t="s">
        <v>213</v>
      </c>
      <c r="BC4" s="101" t="s">
        <v>210</v>
      </c>
      <c r="BD4" s="101" t="s">
        <v>211</v>
      </c>
      <c r="BE4" s="119" t="s">
        <v>212</v>
      </c>
      <c r="BF4" s="101" t="s">
        <v>208</v>
      </c>
      <c r="BG4" s="116" t="s">
        <v>213</v>
      </c>
      <c r="BH4" s="101" t="s">
        <v>210</v>
      </c>
      <c r="BI4" s="101" t="s">
        <v>211</v>
      </c>
      <c r="BJ4" s="119" t="s">
        <v>212</v>
      </c>
      <c r="BK4" s="101" t="s">
        <v>208</v>
      </c>
      <c r="BL4" s="116" t="s">
        <v>213</v>
      </c>
      <c r="BM4" s="101" t="s">
        <v>210</v>
      </c>
      <c r="BN4" s="101" t="s">
        <v>211</v>
      </c>
      <c r="BO4" s="119" t="s">
        <v>212</v>
      </c>
      <c r="BP4" s="250"/>
      <c r="BU4" s="252"/>
    </row>
    <row r="5" spans="1:73" ht="30" customHeight="1">
      <c r="A5" s="42" t="s">
        <v>214</v>
      </c>
      <c r="B5" s="200"/>
      <c r="C5" s="58">
        <v>20019</v>
      </c>
      <c r="D5" s="58">
        <v>43244</v>
      </c>
      <c r="E5" s="58">
        <v>65691</v>
      </c>
      <c r="F5" s="58">
        <v>87294</v>
      </c>
      <c r="G5" s="58">
        <v>44051</v>
      </c>
      <c r="H5" s="57">
        <v>22932</v>
      </c>
      <c r="I5" s="58">
        <v>47797</v>
      </c>
      <c r="J5" s="58">
        <v>71843</v>
      </c>
      <c r="K5" s="58">
        <v>95587</v>
      </c>
      <c r="L5" s="58">
        <v>47790</v>
      </c>
      <c r="M5" s="57">
        <v>24185</v>
      </c>
      <c r="N5" s="58">
        <v>50183</v>
      </c>
      <c r="O5" s="58">
        <v>76411</v>
      </c>
      <c r="P5" s="58">
        <v>101779</v>
      </c>
      <c r="Q5" s="58">
        <v>51596</v>
      </c>
      <c r="R5" s="57">
        <v>27161</v>
      </c>
      <c r="S5" s="58">
        <v>56038</v>
      </c>
      <c r="T5" s="58">
        <v>84612</v>
      </c>
      <c r="U5" s="58">
        <v>116504</v>
      </c>
      <c r="V5" s="58">
        <v>60466</v>
      </c>
      <c r="W5" s="57">
        <v>35385</v>
      </c>
      <c r="X5" s="58">
        <v>71981</v>
      </c>
      <c r="Y5" s="58">
        <v>108895</v>
      </c>
      <c r="Z5" s="58">
        <v>145022</v>
      </c>
      <c r="AA5" s="58">
        <v>73041</v>
      </c>
      <c r="AB5" s="57">
        <v>39212</v>
      </c>
      <c r="AC5" s="58">
        <v>80017</v>
      </c>
      <c r="AD5" s="58">
        <v>119272</v>
      </c>
      <c r="AE5" s="58">
        <v>156478</v>
      </c>
      <c r="AF5" s="58">
        <v>76460</v>
      </c>
      <c r="AG5" s="57">
        <v>27294</v>
      </c>
      <c r="AH5" s="58">
        <v>63473</v>
      </c>
      <c r="AI5" s="58">
        <v>100820</v>
      </c>
      <c r="AJ5" s="58">
        <v>134760</v>
      </c>
      <c r="AK5" s="58">
        <v>71287</v>
      </c>
      <c r="AL5" s="57">
        <v>37420</v>
      </c>
      <c r="AM5" s="58">
        <v>76642</v>
      </c>
      <c r="AN5" s="58">
        <v>116922</v>
      </c>
      <c r="AO5" s="58">
        <v>153355</v>
      </c>
      <c r="AP5" s="58">
        <v>76712</v>
      </c>
      <c r="AQ5" s="57">
        <v>43816</v>
      </c>
      <c r="AR5" s="58">
        <v>91970</v>
      </c>
      <c r="AS5" s="58">
        <v>140866</v>
      </c>
      <c r="AT5" s="58">
        <v>188320</v>
      </c>
      <c r="AU5" s="103">
        <v>96350</v>
      </c>
      <c r="AV5" s="58">
        <v>52663.569465</v>
      </c>
      <c r="AW5" s="58">
        <v>112602.348994</v>
      </c>
      <c r="AX5" s="58">
        <v>172342.06850200001</v>
      </c>
      <c r="AY5" s="58">
        <v>231951.94013599999</v>
      </c>
      <c r="AZ5" s="58">
        <v>119349.591142</v>
      </c>
      <c r="BA5" s="57">
        <v>65856</v>
      </c>
      <c r="BB5" s="58">
        <v>133720</v>
      </c>
      <c r="BC5" s="58">
        <v>201786.928369</v>
      </c>
      <c r="BD5" s="58">
        <v>268228.06415200001</v>
      </c>
      <c r="BE5" s="103">
        <f>BD5-BB5</f>
        <v>134508.06415200001</v>
      </c>
      <c r="BF5" s="57">
        <v>69861.511992</v>
      </c>
      <c r="BG5" s="58">
        <v>141808.891382</v>
      </c>
      <c r="BH5" s="58">
        <v>210500.50111300001</v>
      </c>
      <c r="BI5" s="58">
        <v>278714.533284</v>
      </c>
      <c r="BJ5" s="103">
        <f>BI5-BG5</f>
        <v>136905.641902</v>
      </c>
      <c r="BK5" s="57">
        <v>72317.504899000007</v>
      </c>
      <c r="BL5" s="58"/>
      <c r="BM5" s="58"/>
      <c r="BN5" s="58"/>
      <c r="BO5" s="103"/>
      <c r="BP5" s="248"/>
      <c r="BT5" s="253"/>
    </row>
    <row r="6" spans="1:73" ht="30" customHeight="1">
      <c r="A6" s="77" t="s">
        <v>215</v>
      </c>
      <c r="B6" s="201"/>
      <c r="C6" s="60">
        <v>-4933</v>
      </c>
      <c r="D6" s="60">
        <v>-11023</v>
      </c>
      <c r="E6" s="60">
        <v>-16762</v>
      </c>
      <c r="F6" s="60">
        <v>-22309</v>
      </c>
      <c r="G6" s="60">
        <v>-11286</v>
      </c>
      <c r="H6" s="59">
        <v>-5603</v>
      </c>
      <c r="I6" s="60">
        <v>-12020</v>
      </c>
      <c r="J6" s="60">
        <v>-18073</v>
      </c>
      <c r="K6" s="60">
        <v>-24105</v>
      </c>
      <c r="L6" s="60">
        <v>-12085</v>
      </c>
      <c r="M6" s="59">
        <v>-6250</v>
      </c>
      <c r="N6" s="60">
        <v>-12819</v>
      </c>
      <c r="O6" s="60">
        <v>-19598</v>
      </c>
      <c r="P6" s="60">
        <v>-26216</v>
      </c>
      <c r="Q6" s="60">
        <v>-13396</v>
      </c>
      <c r="R6" s="59">
        <v>-6923</v>
      </c>
      <c r="S6" s="60">
        <v>-14403</v>
      </c>
      <c r="T6" s="60">
        <v>-22115</v>
      </c>
      <c r="U6" s="60">
        <v>-30860</v>
      </c>
      <c r="V6" s="60">
        <v>-16457</v>
      </c>
      <c r="W6" s="59">
        <v>-9551</v>
      </c>
      <c r="X6" s="60">
        <v>-19418</v>
      </c>
      <c r="Y6" s="60">
        <v>-29353</v>
      </c>
      <c r="Z6" s="60">
        <v>-39117</v>
      </c>
      <c r="AA6" s="60">
        <v>-19699</v>
      </c>
      <c r="AB6" s="59">
        <v>-10376</v>
      </c>
      <c r="AC6" s="60">
        <v>-20903</v>
      </c>
      <c r="AD6" s="60">
        <v>-30737</v>
      </c>
      <c r="AE6" s="60">
        <v>-40205</v>
      </c>
      <c r="AF6" s="60">
        <v>-19302</v>
      </c>
      <c r="AG6" s="59">
        <v>-7129</v>
      </c>
      <c r="AH6" s="60">
        <v>-16548</v>
      </c>
      <c r="AI6" s="60">
        <v>-26093</v>
      </c>
      <c r="AJ6" s="60">
        <v>-34729</v>
      </c>
      <c r="AK6" s="60">
        <v>-18181</v>
      </c>
      <c r="AL6" s="59">
        <v>-9012</v>
      </c>
      <c r="AM6" s="60">
        <v>-18750</v>
      </c>
      <c r="AN6" s="60">
        <v>-28984</v>
      </c>
      <c r="AO6" s="60">
        <v>-38180</v>
      </c>
      <c r="AP6" s="60">
        <v>-19430</v>
      </c>
      <c r="AQ6" s="59">
        <v>-10927</v>
      </c>
      <c r="AR6" s="60">
        <v>-23275</v>
      </c>
      <c r="AS6" s="60">
        <v>-35963</v>
      </c>
      <c r="AT6" s="60">
        <v>-47817</v>
      </c>
      <c r="AU6" s="104">
        <v>-24542</v>
      </c>
      <c r="AV6" s="60">
        <v>-12708.680011</v>
      </c>
      <c r="AW6" s="60">
        <v>-27017.159004000001</v>
      </c>
      <c r="AX6" s="60">
        <v>-41624.393121000001</v>
      </c>
      <c r="AY6" s="60">
        <v>-55780.238498999999</v>
      </c>
      <c r="AZ6" s="60">
        <v>-28763.079495000002</v>
      </c>
      <c r="BA6" s="59">
        <v>-15504</v>
      </c>
      <c r="BB6" s="60">
        <v>-31578</v>
      </c>
      <c r="BC6" s="60">
        <v>-48145.255723000002</v>
      </c>
      <c r="BD6" s="60">
        <v>-64291.816308000001</v>
      </c>
      <c r="BE6" s="104">
        <f>BD6-BB6</f>
        <v>-32713.816308000001</v>
      </c>
      <c r="BF6" s="59">
        <v>-16756.145471</v>
      </c>
      <c r="BG6" s="60">
        <v>-34304.080318</v>
      </c>
      <c r="BH6" s="60">
        <v>-51480.688934999998</v>
      </c>
      <c r="BI6" s="60">
        <v>-68097.071494999997</v>
      </c>
      <c r="BJ6" s="104">
        <f>BI6-BG6</f>
        <v>-33792.991176999996</v>
      </c>
      <c r="BK6" s="59">
        <v>-17389.504687000001</v>
      </c>
      <c r="BL6" s="60"/>
      <c r="BM6" s="60"/>
      <c r="BN6" s="60"/>
      <c r="BO6" s="104"/>
      <c r="BP6" s="248"/>
    </row>
    <row r="7" spans="1:73" ht="15" customHeight="1">
      <c r="A7" s="78" t="s">
        <v>216</v>
      </c>
      <c r="B7" s="202"/>
      <c r="C7" s="45">
        <v>0.246</v>
      </c>
      <c r="D7" s="45">
        <v>0.255</v>
      </c>
      <c r="E7" s="45">
        <v>0.255</v>
      </c>
      <c r="F7" s="45">
        <v>0.25600000000000001</v>
      </c>
      <c r="G7" s="45">
        <v>0.25600000000000001</v>
      </c>
      <c r="H7" s="44">
        <v>0.24399999999999999</v>
      </c>
      <c r="I7" s="45">
        <v>0.251</v>
      </c>
      <c r="J7" s="45">
        <v>0.252</v>
      </c>
      <c r="K7" s="45">
        <v>0.252</v>
      </c>
      <c r="L7" s="45">
        <v>0.253</v>
      </c>
      <c r="M7" s="44">
        <v>0.25800000000000001</v>
      </c>
      <c r="N7" s="45">
        <v>0.255</v>
      </c>
      <c r="O7" s="45">
        <v>0.25600000000000001</v>
      </c>
      <c r="P7" s="45">
        <v>0.25800000000000001</v>
      </c>
      <c r="Q7" s="45">
        <v>0.26</v>
      </c>
      <c r="R7" s="44">
        <v>0.255</v>
      </c>
      <c r="S7" s="45">
        <v>0.25700000000000001</v>
      </c>
      <c r="T7" s="45">
        <v>0.26100000000000001</v>
      </c>
      <c r="U7" s="45">
        <v>0.26500000000000001</v>
      </c>
      <c r="V7" s="45">
        <v>0.27200000000000002</v>
      </c>
      <c r="W7" s="44">
        <v>0.27</v>
      </c>
      <c r="X7" s="45">
        <v>0.27</v>
      </c>
      <c r="Y7" s="45">
        <v>0.27</v>
      </c>
      <c r="Z7" s="45">
        <v>0.27</v>
      </c>
      <c r="AA7" s="45">
        <v>0.27</v>
      </c>
      <c r="AB7" s="44">
        <v>0.26500000000000001</v>
      </c>
      <c r="AC7" s="45">
        <v>0.26100000000000001</v>
      </c>
      <c r="AD7" s="45">
        <v>0.25800000000000001</v>
      </c>
      <c r="AE7" s="45">
        <v>0.25700000000000001</v>
      </c>
      <c r="AF7" s="45">
        <v>0.252</v>
      </c>
      <c r="AG7" s="44">
        <v>0.26100000000000001</v>
      </c>
      <c r="AH7" s="45">
        <v>0.26100000000000001</v>
      </c>
      <c r="AI7" s="45">
        <v>0.25900000000000001</v>
      </c>
      <c r="AJ7" s="45">
        <v>0.25800000000000001</v>
      </c>
      <c r="AK7" s="45">
        <v>0.255</v>
      </c>
      <c r="AL7" s="44">
        <v>0.24099999999999999</v>
      </c>
      <c r="AM7" s="45">
        <v>0.245</v>
      </c>
      <c r="AN7" s="45">
        <v>0.248</v>
      </c>
      <c r="AO7" s="45">
        <v>0.249</v>
      </c>
      <c r="AP7" s="45">
        <v>0.253</v>
      </c>
      <c r="AQ7" s="44">
        <f t="shared" ref="AQ7:BI7" si="0">-AQ6/AQ5</f>
        <v>0.24938378674456818</v>
      </c>
      <c r="AR7" s="45">
        <f t="shared" si="0"/>
        <v>0.25307165380015223</v>
      </c>
      <c r="AS7" s="45">
        <f t="shared" si="0"/>
        <v>0.25529936251473029</v>
      </c>
      <c r="AT7" s="45">
        <f t="shared" si="0"/>
        <v>0.25391355140186916</v>
      </c>
      <c r="AU7" s="105">
        <f t="shared" si="0"/>
        <v>0.25471717695900364</v>
      </c>
      <c r="AV7" s="45">
        <f t="shared" si="0"/>
        <v>0.24131824219484665</v>
      </c>
      <c r="AW7" s="45">
        <f t="shared" si="0"/>
        <v>0.23993423978605993</v>
      </c>
      <c r="AX7" s="45">
        <f t="shared" si="0"/>
        <v>0.24152195388392333</v>
      </c>
      <c r="AY7" s="45">
        <f t="shared" si="0"/>
        <v>0.24048187941991114</v>
      </c>
      <c r="AZ7" s="45">
        <f t="shared" si="0"/>
        <v>0.24099855910505974</v>
      </c>
      <c r="BA7" s="44">
        <f t="shared" si="0"/>
        <v>0.23542274052478135</v>
      </c>
      <c r="BB7" s="45">
        <f t="shared" si="0"/>
        <v>0.23615016452288365</v>
      </c>
      <c r="BC7" s="45">
        <f t="shared" si="0"/>
        <v>0.23859452201462042</v>
      </c>
      <c r="BD7" s="45">
        <f>-BD6/BD5</f>
        <v>0.23969086348685345</v>
      </c>
      <c r="BE7" s="45">
        <f>-BE6/BE5</f>
        <v>0.2432108179850983</v>
      </c>
      <c r="BF7" s="51">
        <f>-BF6/BF5</f>
        <v>0.23984802208287137</v>
      </c>
      <c r="BG7" s="52">
        <f t="shared" si="0"/>
        <v>0.24190359281205315</v>
      </c>
      <c r="BH7" s="52">
        <f t="shared" si="0"/>
        <v>0.24456326071815074</v>
      </c>
      <c r="BI7" s="52">
        <f t="shared" si="0"/>
        <v>0.24432551360933716</v>
      </c>
      <c r="BJ7" s="45">
        <f>-BJ6/BJ5</f>
        <v>0.24683417503852575</v>
      </c>
      <c r="BK7" s="51">
        <f>-BK6/BK5</f>
        <v>0.24046051797951978</v>
      </c>
      <c r="BL7" s="52"/>
      <c r="BM7" s="52"/>
      <c r="BN7" s="52"/>
      <c r="BO7" s="45"/>
      <c r="BP7" s="248"/>
    </row>
    <row r="8" spans="1:73" ht="30" customHeight="1">
      <c r="A8" s="77" t="s">
        <v>217</v>
      </c>
      <c r="B8" s="201"/>
      <c r="C8" s="62">
        <v>15086</v>
      </c>
      <c r="D8" s="62">
        <v>32221</v>
      </c>
      <c r="E8" s="62">
        <v>48929</v>
      </c>
      <c r="F8" s="60">
        <v>64986</v>
      </c>
      <c r="G8" s="62">
        <v>32765</v>
      </c>
      <c r="H8" s="61">
        <v>17329</v>
      </c>
      <c r="I8" s="62">
        <v>35777</v>
      </c>
      <c r="J8" s="62">
        <v>53770</v>
      </c>
      <c r="K8" s="60">
        <v>71482</v>
      </c>
      <c r="L8" s="62">
        <v>35705</v>
      </c>
      <c r="M8" s="61">
        <v>17935</v>
      </c>
      <c r="N8" s="62">
        <v>37364</v>
      </c>
      <c r="O8" s="62">
        <v>56813</v>
      </c>
      <c r="P8" s="60">
        <v>75563</v>
      </c>
      <c r="Q8" s="62">
        <v>38200</v>
      </c>
      <c r="R8" s="61">
        <v>20237</v>
      </c>
      <c r="S8" s="62">
        <v>41635</v>
      </c>
      <c r="T8" s="62">
        <v>62497</v>
      </c>
      <c r="U8" s="60">
        <v>85644</v>
      </c>
      <c r="V8" s="62">
        <v>44009</v>
      </c>
      <c r="W8" s="61">
        <v>25834</v>
      </c>
      <c r="X8" s="62">
        <v>52562</v>
      </c>
      <c r="Y8" s="62">
        <v>79542</v>
      </c>
      <c r="Z8" s="60">
        <v>105904</v>
      </c>
      <c r="AA8" s="62">
        <v>53342</v>
      </c>
      <c r="AB8" s="61">
        <v>28836</v>
      </c>
      <c r="AC8" s="62">
        <v>59115</v>
      </c>
      <c r="AD8" s="62">
        <v>88535</v>
      </c>
      <c r="AE8" s="60">
        <v>116273</v>
      </c>
      <c r="AF8" s="62">
        <v>57158</v>
      </c>
      <c r="AG8" s="61">
        <v>20165</v>
      </c>
      <c r="AH8" s="62">
        <v>46925</v>
      </c>
      <c r="AI8" s="62">
        <v>74727</v>
      </c>
      <c r="AJ8" s="60">
        <v>100031</v>
      </c>
      <c r="AK8" s="62">
        <v>53106</v>
      </c>
      <c r="AL8" s="61">
        <v>28409</v>
      </c>
      <c r="AM8" s="62">
        <v>57892</v>
      </c>
      <c r="AN8" s="62">
        <v>87938</v>
      </c>
      <c r="AO8" s="62">
        <v>115174</v>
      </c>
      <c r="AP8" s="62">
        <v>57283</v>
      </c>
      <c r="AQ8" s="61">
        <v>32889</v>
      </c>
      <c r="AR8" s="62">
        <v>68695</v>
      </c>
      <c r="AS8" s="62">
        <v>104904</v>
      </c>
      <c r="AT8" s="60">
        <v>140503</v>
      </c>
      <c r="AU8" s="104">
        <v>71809</v>
      </c>
      <c r="AV8" s="62">
        <v>39954.889453999996</v>
      </c>
      <c r="AW8" s="62">
        <v>85585.189989999999</v>
      </c>
      <c r="AX8" s="62">
        <v>130717.67538099999</v>
      </c>
      <c r="AY8" s="62">
        <v>176171.70163699999</v>
      </c>
      <c r="AZ8" s="62">
        <v>90586.511647000007</v>
      </c>
      <c r="BA8" s="61">
        <v>50353</v>
      </c>
      <c r="BB8" s="62">
        <v>102142</v>
      </c>
      <c r="BC8" s="62">
        <v>153641.67264599999</v>
      </c>
      <c r="BD8" s="60">
        <v>203936.247844</v>
      </c>
      <c r="BE8" s="104">
        <f>BD8-BB8</f>
        <v>101794.247844</v>
      </c>
      <c r="BF8" s="61">
        <v>53105.366521000004</v>
      </c>
      <c r="BG8" s="62">
        <v>107504.81106399999</v>
      </c>
      <c r="BH8" s="62">
        <v>159019.81217799999</v>
      </c>
      <c r="BI8" s="62">
        <v>210617.46178899999</v>
      </c>
      <c r="BJ8" s="104">
        <f>BI8-BG8</f>
        <v>103112.650725</v>
      </c>
      <c r="BK8" s="61">
        <v>54928.000211999999</v>
      </c>
      <c r="BL8" s="62"/>
      <c r="BM8" s="62"/>
      <c r="BN8" s="62"/>
      <c r="BO8" s="104"/>
      <c r="BP8" s="248"/>
      <c r="BQ8" s="253"/>
      <c r="BR8" s="253"/>
      <c r="BS8" s="253"/>
      <c r="BT8" s="253"/>
      <c r="BU8" s="253"/>
    </row>
    <row r="9" spans="1:73" ht="15" customHeight="1">
      <c r="A9" s="79" t="s">
        <v>218</v>
      </c>
      <c r="B9" s="203"/>
      <c r="C9" s="47">
        <v>0.754</v>
      </c>
      <c r="D9" s="47">
        <v>0.745</v>
      </c>
      <c r="E9" s="47">
        <v>0.745</v>
      </c>
      <c r="F9" s="47">
        <v>0.74399999999999999</v>
      </c>
      <c r="G9" s="47">
        <v>0.74399999999999999</v>
      </c>
      <c r="H9" s="46">
        <v>0.75600000000000001</v>
      </c>
      <c r="I9" s="47">
        <v>0.749</v>
      </c>
      <c r="J9" s="47">
        <v>0.748</v>
      </c>
      <c r="K9" s="47">
        <v>0.748</v>
      </c>
      <c r="L9" s="47">
        <v>0.747</v>
      </c>
      <c r="M9" s="46">
        <v>0.74199999999999999</v>
      </c>
      <c r="N9" s="47">
        <v>0.745</v>
      </c>
      <c r="O9" s="47">
        <v>0.74399999999999999</v>
      </c>
      <c r="P9" s="47">
        <v>0.74199999999999999</v>
      </c>
      <c r="Q9" s="47">
        <v>0.74</v>
      </c>
      <c r="R9" s="46">
        <v>0.745</v>
      </c>
      <c r="S9" s="47">
        <v>0.74299999999999999</v>
      </c>
      <c r="T9" s="47">
        <v>0.73899999999999999</v>
      </c>
      <c r="U9" s="47">
        <v>0.73499999999999999</v>
      </c>
      <c r="V9" s="47">
        <v>0.72799999999999998</v>
      </c>
      <c r="W9" s="46">
        <v>0.73</v>
      </c>
      <c r="X9" s="47">
        <v>0.73</v>
      </c>
      <c r="Y9" s="47">
        <v>0.73</v>
      </c>
      <c r="Z9" s="47">
        <v>0.73</v>
      </c>
      <c r="AA9" s="47">
        <v>0.73</v>
      </c>
      <c r="AB9" s="46">
        <v>0.73499999999999999</v>
      </c>
      <c r="AC9" s="47">
        <v>0.73899999999999999</v>
      </c>
      <c r="AD9" s="47">
        <v>0.74199999999999999</v>
      </c>
      <c r="AE9" s="47">
        <v>0.74299999999999999</v>
      </c>
      <c r="AF9" s="47">
        <v>0.748</v>
      </c>
      <c r="AG9" s="46">
        <v>0.73899999999999999</v>
      </c>
      <c r="AH9" s="47">
        <v>0.73899999999999999</v>
      </c>
      <c r="AI9" s="47">
        <v>0.74099999999999999</v>
      </c>
      <c r="AJ9" s="47">
        <v>0.74199999999999999</v>
      </c>
      <c r="AK9" s="47">
        <v>0.745</v>
      </c>
      <c r="AL9" s="46">
        <v>0.75900000000000001</v>
      </c>
      <c r="AM9" s="47">
        <v>0.755</v>
      </c>
      <c r="AN9" s="47">
        <v>0.752</v>
      </c>
      <c r="AO9" s="47">
        <v>0.751</v>
      </c>
      <c r="AP9" s="47">
        <v>0.747</v>
      </c>
      <c r="AQ9" s="46">
        <f t="shared" ref="AQ9:BI9" si="1">AQ8/AQ5</f>
        <v>0.75061621325543182</v>
      </c>
      <c r="AR9" s="47">
        <f t="shared" si="1"/>
        <v>0.74692834619984783</v>
      </c>
      <c r="AS9" s="47">
        <f t="shared" si="1"/>
        <v>0.74470773643036647</v>
      </c>
      <c r="AT9" s="45">
        <f t="shared" si="1"/>
        <v>0.74608644859813089</v>
      </c>
      <c r="AU9" s="106">
        <f t="shared" si="1"/>
        <v>0.74529320186818893</v>
      </c>
      <c r="AV9" s="45">
        <f t="shared" si="1"/>
        <v>0.75868175780515323</v>
      </c>
      <c r="AW9" s="45">
        <f t="shared" si="1"/>
        <v>0.76006576021394001</v>
      </c>
      <c r="AX9" s="45">
        <f t="shared" si="1"/>
        <v>0.75847804611607661</v>
      </c>
      <c r="AY9" s="45">
        <f t="shared" si="1"/>
        <v>0.75951812058008883</v>
      </c>
      <c r="AZ9" s="45">
        <f t="shared" si="1"/>
        <v>0.75900144089494026</v>
      </c>
      <c r="BA9" s="44">
        <f t="shared" si="1"/>
        <v>0.76459244412050531</v>
      </c>
      <c r="BB9" s="45">
        <f t="shared" si="1"/>
        <v>0.76384983547711638</v>
      </c>
      <c r="BC9" s="47">
        <f t="shared" si="1"/>
        <v>0.76140547798537961</v>
      </c>
      <c r="BD9" s="47">
        <f t="shared" si="1"/>
        <v>0.76030913651314658</v>
      </c>
      <c r="BE9" s="47">
        <f t="shared" si="1"/>
        <v>0.75678918201490164</v>
      </c>
      <c r="BF9" s="51">
        <f t="shared" si="1"/>
        <v>0.76015197791712863</v>
      </c>
      <c r="BG9" s="52">
        <f t="shared" si="1"/>
        <v>0.7580964071879468</v>
      </c>
      <c r="BH9" s="52">
        <f t="shared" si="1"/>
        <v>0.75543673928184918</v>
      </c>
      <c r="BI9" s="52">
        <f t="shared" si="1"/>
        <v>0.75567448639066281</v>
      </c>
      <c r="BJ9" s="47">
        <f t="shared" ref="BJ9:BK9" si="2">BJ8/BJ5</f>
        <v>0.75316582496147422</v>
      </c>
      <c r="BK9" s="51">
        <f t="shared" si="2"/>
        <v>0.75953948202048016</v>
      </c>
      <c r="BL9" s="52"/>
      <c r="BM9" s="52"/>
      <c r="BN9" s="52"/>
      <c r="BO9" s="47"/>
      <c r="BP9" s="248"/>
    </row>
    <row r="10" spans="1:73" ht="30" customHeight="1">
      <c r="A10" s="77" t="s">
        <v>219</v>
      </c>
      <c r="B10" s="201"/>
      <c r="C10" s="62">
        <v>-13891</v>
      </c>
      <c r="D10" s="62">
        <v>-29049</v>
      </c>
      <c r="E10" s="62">
        <v>-43926</v>
      </c>
      <c r="F10" s="60">
        <v>-58605</v>
      </c>
      <c r="G10" s="62">
        <v>-29556</v>
      </c>
      <c r="H10" s="61">
        <v>-15678</v>
      </c>
      <c r="I10" s="62">
        <v>-31497</v>
      </c>
      <c r="J10" s="62">
        <v>-46994</v>
      </c>
      <c r="K10" s="60">
        <v>-62347</v>
      </c>
      <c r="L10" s="62">
        <v>-30850</v>
      </c>
      <c r="M10" s="61">
        <v>-16000</v>
      </c>
      <c r="N10" s="62">
        <v>-33030</v>
      </c>
      <c r="O10" s="62">
        <v>-49828</v>
      </c>
      <c r="P10" s="60">
        <v>-66280</v>
      </c>
      <c r="Q10" s="62">
        <v>-33249</v>
      </c>
      <c r="R10" s="61">
        <v>-18053</v>
      </c>
      <c r="S10" s="62">
        <v>-36963</v>
      </c>
      <c r="T10" s="62">
        <v>-56093</v>
      </c>
      <c r="U10" s="60">
        <v>-77685</v>
      </c>
      <c r="V10" s="62">
        <v>-40722</v>
      </c>
      <c r="W10" s="61">
        <v>-23598</v>
      </c>
      <c r="X10" s="62">
        <v>-48169</v>
      </c>
      <c r="Y10" s="62">
        <v>-72970</v>
      </c>
      <c r="Z10" s="60">
        <v>-98634</v>
      </c>
      <c r="AA10" s="62">
        <v>-50465</v>
      </c>
      <c r="AB10" s="61">
        <v>-26405</v>
      </c>
      <c r="AC10" s="62">
        <v>-53275</v>
      </c>
      <c r="AD10" s="62">
        <v>-80267</v>
      </c>
      <c r="AE10" s="60">
        <v>-107392</v>
      </c>
      <c r="AF10" s="62">
        <v>-54116</v>
      </c>
      <c r="AG10" s="61">
        <v>-24358</v>
      </c>
      <c r="AH10" s="62">
        <v>-50477</v>
      </c>
      <c r="AI10" s="62">
        <v>-77357</v>
      </c>
      <c r="AJ10" s="60">
        <v>-103903</v>
      </c>
      <c r="AK10" s="62">
        <v>-53427</v>
      </c>
      <c r="AL10" s="61">
        <v>-26444</v>
      </c>
      <c r="AM10" s="62">
        <v>-53904</v>
      </c>
      <c r="AN10" s="62">
        <v>-81723</v>
      </c>
      <c r="AO10" s="62">
        <v>-109743</v>
      </c>
      <c r="AP10" s="62">
        <v>-55839</v>
      </c>
      <c r="AQ10" s="61">
        <v>-30042</v>
      </c>
      <c r="AR10" s="62">
        <v>-63970</v>
      </c>
      <c r="AS10" s="83">
        <v>-98683</v>
      </c>
      <c r="AT10" s="70">
        <v>-133519</v>
      </c>
      <c r="AU10" s="172">
        <v>-69549</v>
      </c>
      <c r="AV10" s="70">
        <v>-36049.751437999999</v>
      </c>
      <c r="AW10" s="70">
        <v>-77647.678337999998</v>
      </c>
      <c r="AX10" s="70">
        <v>-119119.592112</v>
      </c>
      <c r="AY10" s="70">
        <v>-161882.469981</v>
      </c>
      <c r="AZ10" s="70">
        <v>-84234.791643000004</v>
      </c>
      <c r="BA10" s="174">
        <v>-45930</v>
      </c>
      <c r="BB10" s="83">
        <v>-92558</v>
      </c>
      <c r="BC10" s="83">
        <v>-139593.626502</v>
      </c>
      <c r="BD10" s="70">
        <v>-185731.05597799999</v>
      </c>
      <c r="BE10" s="104">
        <f>BD10-BB10</f>
        <v>-93173.055977999989</v>
      </c>
      <c r="BF10" s="61">
        <v>-46738.181183000001</v>
      </c>
      <c r="BG10" s="62">
        <v>-95730.368661</v>
      </c>
      <c r="BH10" s="62">
        <v>-143125.220951</v>
      </c>
      <c r="BI10" s="62">
        <v>-189157.836725</v>
      </c>
      <c r="BJ10" s="104">
        <f>BI10-BG10</f>
        <v>-93427.468064000001</v>
      </c>
      <c r="BK10" s="61">
        <v>-49151.591034999998</v>
      </c>
      <c r="BL10" s="62"/>
      <c r="BM10" s="62"/>
      <c r="BN10" s="62"/>
      <c r="BO10" s="104"/>
      <c r="BP10" s="248"/>
    </row>
    <row r="11" spans="1:73" ht="15" customHeight="1">
      <c r="A11" s="79" t="s">
        <v>220</v>
      </c>
      <c r="B11" s="203"/>
      <c r="C11" s="47">
        <v>0.69399999999999995</v>
      </c>
      <c r="D11" s="47">
        <v>0.67200000000000004</v>
      </c>
      <c r="E11" s="47">
        <v>0.66900000000000004</v>
      </c>
      <c r="F11" s="47">
        <v>0.67100000000000004</v>
      </c>
      <c r="G11" s="47">
        <v>0.67100000000000004</v>
      </c>
      <c r="H11" s="46">
        <v>0.68400000000000005</v>
      </c>
      <c r="I11" s="47">
        <v>0.65900000000000003</v>
      </c>
      <c r="J11" s="47">
        <v>0.65400000000000003</v>
      </c>
      <c r="K11" s="47">
        <v>0.65200000000000002</v>
      </c>
      <c r="L11" s="47">
        <v>0.64600000000000002</v>
      </c>
      <c r="M11" s="46">
        <v>0.66200000000000003</v>
      </c>
      <c r="N11" s="47">
        <v>0.65800000000000003</v>
      </c>
      <c r="O11" s="47">
        <v>0.65200000000000002</v>
      </c>
      <c r="P11" s="47">
        <v>0.65100000000000002</v>
      </c>
      <c r="Q11" s="47">
        <v>0.64400000000000002</v>
      </c>
      <c r="R11" s="46">
        <v>0.66500000000000004</v>
      </c>
      <c r="S11" s="47">
        <v>0.66</v>
      </c>
      <c r="T11" s="47">
        <v>0.66300000000000003</v>
      </c>
      <c r="U11" s="47">
        <v>0.66700000000000004</v>
      </c>
      <c r="V11" s="47">
        <v>0.67300000000000004</v>
      </c>
      <c r="W11" s="46">
        <v>0.66700000000000004</v>
      </c>
      <c r="X11" s="47">
        <v>0.66900000000000004</v>
      </c>
      <c r="Y11" s="47">
        <v>0.67</v>
      </c>
      <c r="Z11" s="47">
        <v>0.68</v>
      </c>
      <c r="AA11" s="47">
        <v>0.69099999999999995</v>
      </c>
      <c r="AB11" s="46">
        <v>0.67300000000000004</v>
      </c>
      <c r="AC11" s="47">
        <v>0.66600000000000004</v>
      </c>
      <c r="AD11" s="47">
        <v>0.67300000000000004</v>
      </c>
      <c r="AE11" s="47">
        <v>0.68600000000000005</v>
      </c>
      <c r="AF11" s="47">
        <v>0.70799999999999996</v>
      </c>
      <c r="AG11" s="46">
        <v>0.89200000000000002</v>
      </c>
      <c r="AH11" s="47">
        <v>0.79500000000000004</v>
      </c>
      <c r="AI11" s="47">
        <v>0.76700000000000002</v>
      </c>
      <c r="AJ11" s="47">
        <v>0.77100000000000002</v>
      </c>
      <c r="AK11" s="47">
        <v>0.749</v>
      </c>
      <c r="AL11" s="46">
        <v>0.70699999999999996</v>
      </c>
      <c r="AM11" s="47">
        <v>0.70299999999999996</v>
      </c>
      <c r="AN11" s="47">
        <v>0.69899999999999995</v>
      </c>
      <c r="AO11" s="47">
        <v>0.71599999999999997</v>
      </c>
      <c r="AP11" s="47">
        <v>0.72799999999999998</v>
      </c>
      <c r="AQ11" s="46">
        <f t="shared" ref="AQ11:BI11" si="3">-AQ10/AQ5</f>
        <v>0.68563994887712254</v>
      </c>
      <c r="AR11" s="47">
        <f t="shared" si="3"/>
        <v>0.69555289768402739</v>
      </c>
      <c r="AS11" s="47">
        <f t="shared" si="3"/>
        <v>0.70054519898343104</v>
      </c>
      <c r="AT11" s="45">
        <f t="shared" si="3"/>
        <v>0.70900063721325401</v>
      </c>
      <c r="AU11" s="106">
        <f t="shared" si="3"/>
        <v>0.72183705241307727</v>
      </c>
      <c r="AV11" s="45">
        <f t="shared" si="3"/>
        <v>0.68452920689241392</v>
      </c>
      <c r="AW11" s="45">
        <f t="shared" si="3"/>
        <v>0.6895742320805176</v>
      </c>
      <c r="AX11" s="45">
        <f t="shared" si="3"/>
        <v>0.69118116747344038</v>
      </c>
      <c r="AY11" s="45">
        <f t="shared" si="3"/>
        <v>0.69791384321288163</v>
      </c>
      <c r="AZ11" s="45">
        <f t="shared" si="3"/>
        <v>0.70578198749570042</v>
      </c>
      <c r="BA11" s="44">
        <f t="shared" si="3"/>
        <v>0.69743075801749266</v>
      </c>
      <c r="BB11" s="45">
        <f t="shared" si="3"/>
        <v>0.6921776847143285</v>
      </c>
      <c r="BC11" s="47">
        <f t="shared" si="3"/>
        <v>0.69178726109914568</v>
      </c>
      <c r="BD11" s="47">
        <f t="shared" si="3"/>
        <v>0.69243707426807344</v>
      </c>
      <c r="BE11" s="47">
        <f t="shared" si="3"/>
        <v>0.69269494409428389</v>
      </c>
      <c r="BF11" s="51">
        <f t="shared" si="3"/>
        <v>0.6690118757857989</v>
      </c>
      <c r="BG11" s="52">
        <f t="shared" si="3"/>
        <v>0.67506605353203675</v>
      </c>
      <c r="BH11" s="52">
        <f t="shared" si="3"/>
        <v>0.67992817211474532</v>
      </c>
      <c r="BI11" s="52">
        <f t="shared" si="3"/>
        <v>0.67867948791983168</v>
      </c>
      <c r="BJ11" s="47">
        <f t="shared" ref="BJ11:BK11" si="4">-BJ10/BJ5</f>
        <v>0.68242233677175546</v>
      </c>
      <c r="BK11" s="51">
        <f t="shared" si="4"/>
        <v>0.67966381173750445</v>
      </c>
      <c r="BL11" s="52"/>
      <c r="BM11" s="52"/>
      <c r="BN11" s="52"/>
      <c r="BO11" s="47"/>
      <c r="BP11" s="248"/>
    </row>
    <row r="12" spans="1:73" ht="30" customHeight="1">
      <c r="A12" s="80" t="s">
        <v>221</v>
      </c>
      <c r="B12" s="204"/>
      <c r="C12" s="62">
        <v>1196</v>
      </c>
      <c r="D12" s="62">
        <v>3172</v>
      </c>
      <c r="E12" s="62">
        <v>5002</v>
      </c>
      <c r="F12" s="60">
        <v>6381</v>
      </c>
      <c r="G12" s="62">
        <v>3209</v>
      </c>
      <c r="H12" s="61">
        <v>1652</v>
      </c>
      <c r="I12" s="62">
        <v>4280</v>
      </c>
      <c r="J12" s="62">
        <v>6776</v>
      </c>
      <c r="K12" s="60">
        <v>9135</v>
      </c>
      <c r="L12" s="62">
        <v>4855</v>
      </c>
      <c r="M12" s="61">
        <v>1935</v>
      </c>
      <c r="N12" s="62">
        <v>4333</v>
      </c>
      <c r="O12" s="62">
        <v>6984</v>
      </c>
      <c r="P12" s="60">
        <v>9283</v>
      </c>
      <c r="Q12" s="62">
        <v>4950</v>
      </c>
      <c r="R12" s="61">
        <v>2185</v>
      </c>
      <c r="S12" s="62">
        <v>4672</v>
      </c>
      <c r="T12" s="62">
        <v>6404</v>
      </c>
      <c r="U12" s="60">
        <v>7960</v>
      </c>
      <c r="V12" s="62">
        <v>3287</v>
      </c>
      <c r="W12" s="61">
        <v>2235</v>
      </c>
      <c r="X12" s="62">
        <v>4393</v>
      </c>
      <c r="Y12" s="62">
        <v>6572</v>
      </c>
      <c r="Z12" s="60">
        <v>7270</v>
      </c>
      <c r="AA12" s="62">
        <v>2877</v>
      </c>
      <c r="AB12" s="61">
        <v>2431</v>
      </c>
      <c r="AC12" s="62">
        <v>5840</v>
      </c>
      <c r="AD12" s="62">
        <v>8268</v>
      </c>
      <c r="AE12" s="60">
        <v>8881</v>
      </c>
      <c r="AF12" s="62">
        <v>3042</v>
      </c>
      <c r="AG12" s="61">
        <v>-4193</v>
      </c>
      <c r="AH12" s="62">
        <v>-3551</v>
      </c>
      <c r="AI12" s="62">
        <v>-2630</v>
      </c>
      <c r="AJ12" s="60">
        <v>-3872</v>
      </c>
      <c r="AK12" s="62">
        <v>-321</v>
      </c>
      <c r="AL12" s="61">
        <v>1964</v>
      </c>
      <c r="AM12" s="62">
        <v>3988</v>
      </c>
      <c r="AN12" s="62">
        <v>6215</v>
      </c>
      <c r="AO12" s="62">
        <v>5431</v>
      </c>
      <c r="AP12" s="62">
        <v>1444</v>
      </c>
      <c r="AQ12" s="61">
        <v>2846</v>
      </c>
      <c r="AR12" s="62">
        <v>4725</v>
      </c>
      <c r="AS12" s="62">
        <v>6221</v>
      </c>
      <c r="AT12" s="70">
        <v>6984</v>
      </c>
      <c r="AU12" s="172">
        <v>2260</v>
      </c>
      <c r="AV12" s="83">
        <v>3905.1380159999999</v>
      </c>
      <c r="AW12" s="83">
        <v>7937.5116520000001</v>
      </c>
      <c r="AX12" s="83">
        <v>11598.083269000001</v>
      </c>
      <c r="AY12" s="83">
        <v>14289.231656</v>
      </c>
      <c r="AZ12" s="83">
        <v>6351.7200039999998</v>
      </c>
      <c r="BA12" s="174">
        <v>4423</v>
      </c>
      <c r="BB12" s="83">
        <v>9584</v>
      </c>
      <c r="BC12" s="83">
        <v>14048.046144</v>
      </c>
      <c r="BD12" s="70">
        <v>18205.191866000001</v>
      </c>
      <c r="BE12" s="104">
        <f>BD12-BB12</f>
        <v>8621.191866000001</v>
      </c>
      <c r="BF12" s="61">
        <v>6367.1853380000002</v>
      </c>
      <c r="BG12" s="62">
        <v>11774.442402999999</v>
      </c>
      <c r="BH12" s="62">
        <v>15894.591227000001</v>
      </c>
      <c r="BI12" s="62">
        <v>21459.625064</v>
      </c>
      <c r="BJ12" s="104">
        <f>BI12-BG12</f>
        <v>9685.1826610000007</v>
      </c>
      <c r="BK12" s="61">
        <v>5776.4091770000005</v>
      </c>
      <c r="BL12" s="62"/>
      <c r="BM12" s="62"/>
      <c r="BN12" s="62"/>
      <c r="BO12" s="104"/>
      <c r="BP12" s="248"/>
      <c r="BQ12" s="253"/>
      <c r="BR12" s="253"/>
      <c r="BS12" s="253"/>
      <c r="BT12" s="253"/>
      <c r="BU12" s="253"/>
    </row>
    <row r="13" spans="1:73" ht="15" customHeight="1">
      <c r="A13" s="81" t="s">
        <v>222</v>
      </c>
      <c r="B13" s="205"/>
      <c r="C13" s="47">
        <v>0.06</v>
      </c>
      <c r="D13" s="47">
        <v>7.2999999999999995E-2</v>
      </c>
      <c r="E13" s="47">
        <v>7.5999999999999998E-2</v>
      </c>
      <c r="F13" s="47">
        <v>7.2999999999999995E-2</v>
      </c>
      <c r="G13" s="47">
        <v>7.2999999999999995E-2</v>
      </c>
      <c r="H13" s="46">
        <v>7.1999999999999995E-2</v>
      </c>
      <c r="I13" s="47">
        <v>0.09</v>
      </c>
      <c r="J13" s="47">
        <v>9.4E-2</v>
      </c>
      <c r="K13" s="47">
        <v>9.6000000000000002E-2</v>
      </c>
      <c r="L13" s="47">
        <v>0.10199999999999999</v>
      </c>
      <c r="M13" s="46">
        <v>0.08</v>
      </c>
      <c r="N13" s="47">
        <v>8.5999999999999993E-2</v>
      </c>
      <c r="O13" s="47">
        <v>9.0999999999999998E-2</v>
      </c>
      <c r="P13" s="47">
        <v>9.0999999999999998E-2</v>
      </c>
      <c r="Q13" s="47">
        <v>9.6000000000000002E-2</v>
      </c>
      <c r="R13" s="46">
        <v>0.08</v>
      </c>
      <c r="S13" s="47">
        <v>8.3000000000000004E-2</v>
      </c>
      <c r="T13" s="47">
        <v>7.5999999999999998E-2</v>
      </c>
      <c r="U13" s="47">
        <v>6.8000000000000005E-2</v>
      </c>
      <c r="V13" s="47">
        <v>5.3999999999999999E-2</v>
      </c>
      <c r="W13" s="46">
        <v>6.3E-2</v>
      </c>
      <c r="X13" s="47">
        <v>6.0999999999999999E-2</v>
      </c>
      <c r="Y13" s="47">
        <v>0.06</v>
      </c>
      <c r="Z13" s="47">
        <v>0.05</v>
      </c>
      <c r="AA13" s="47">
        <v>3.9E-2</v>
      </c>
      <c r="AB13" s="46">
        <v>6.2E-2</v>
      </c>
      <c r="AC13" s="47">
        <v>7.2999999999999995E-2</v>
      </c>
      <c r="AD13" s="47">
        <v>6.9000000000000006E-2</v>
      </c>
      <c r="AE13" s="47">
        <v>5.7000000000000002E-2</v>
      </c>
      <c r="AF13" s="47">
        <v>0.04</v>
      </c>
      <c r="AG13" s="95" t="s">
        <v>223</v>
      </c>
      <c r="AH13" s="93" t="s">
        <v>223</v>
      </c>
      <c r="AI13" s="93" t="s">
        <v>223</v>
      </c>
      <c r="AJ13" s="93" t="s">
        <v>223</v>
      </c>
      <c r="AK13" s="93" t="s">
        <v>223</v>
      </c>
      <c r="AL13" s="46">
        <v>5.1999999999999998E-2</v>
      </c>
      <c r="AM13" s="47">
        <v>5.1999999999999998E-2</v>
      </c>
      <c r="AN13" s="47">
        <v>5.2999999999999999E-2</v>
      </c>
      <c r="AO13" s="47">
        <v>3.5000000000000003E-2</v>
      </c>
      <c r="AP13" s="47">
        <v>1.9E-2</v>
      </c>
      <c r="AQ13" s="46">
        <v>6.5000000000000002E-2</v>
      </c>
      <c r="AR13" s="47">
        <v>5.0999999999999997E-2</v>
      </c>
      <c r="AS13" s="47">
        <v>4.3999999999999997E-2</v>
      </c>
      <c r="AT13" s="45">
        <v>3.6999999999999998E-2</v>
      </c>
      <c r="AU13" s="106">
        <v>2.3455906010316448E-2</v>
      </c>
      <c r="AV13" s="45">
        <v>7.4152550912739396E-2</v>
      </c>
      <c r="AW13" s="45">
        <v>7.049152813342241E-2</v>
      </c>
      <c r="AX13" s="45">
        <v>6.7296878642636268E-2</v>
      </c>
      <c r="AY13" s="45">
        <v>6.160427736720727E-2</v>
      </c>
      <c r="AZ13" s="45">
        <v>5.3219453399239863E-2</v>
      </c>
      <c r="BA13" s="44">
        <v>6.7161686103012638E-2</v>
      </c>
      <c r="BB13" s="45">
        <v>7.167215076278792E-2</v>
      </c>
      <c r="BC13" s="47">
        <f>BC12/BC5</f>
        <v>6.9618216886233972E-2</v>
      </c>
      <c r="BD13" s="47">
        <f t="shared" ref="BD13:BE13" si="5">BD12/BD5</f>
        <v>6.7872062245073084E-2</v>
      </c>
      <c r="BE13" s="47">
        <f t="shared" si="5"/>
        <v>6.4094237920617733E-2</v>
      </c>
      <c r="BF13" s="51">
        <f t="shared" ref="BF13:BG13" si="6">BF12/BF5</f>
        <v>9.1140102131329781E-2</v>
      </c>
      <c r="BG13" s="52">
        <f t="shared" si="6"/>
        <v>8.3030353655910077E-2</v>
      </c>
      <c r="BH13" s="52">
        <f t="shared" ref="BH13:BK13" si="7">BH12/BH5</f>
        <v>7.5508567167103954E-2</v>
      </c>
      <c r="BI13" s="52">
        <f t="shared" si="7"/>
        <v>7.6994998470831161E-2</v>
      </c>
      <c r="BJ13" s="47">
        <f t="shared" si="7"/>
        <v>7.0743488189718748E-2</v>
      </c>
      <c r="BK13" s="51">
        <f t="shared" si="7"/>
        <v>7.9875670282975639E-2</v>
      </c>
      <c r="BL13" s="52"/>
      <c r="BM13" s="52"/>
      <c r="BN13" s="52"/>
      <c r="BO13" s="47"/>
      <c r="BP13" s="248"/>
    </row>
    <row r="14" spans="1:73" ht="30" customHeight="1">
      <c r="A14" s="43" t="s">
        <v>224</v>
      </c>
      <c r="B14" s="206"/>
      <c r="C14" s="62">
        <v>-60</v>
      </c>
      <c r="D14" s="62">
        <v>-989</v>
      </c>
      <c r="E14" s="62">
        <v>-1027</v>
      </c>
      <c r="F14" s="60">
        <v>-2155</v>
      </c>
      <c r="G14" s="62">
        <v>-1167</v>
      </c>
      <c r="H14" s="61">
        <v>-132</v>
      </c>
      <c r="I14" s="62">
        <v>-304</v>
      </c>
      <c r="J14" s="62">
        <v>-348</v>
      </c>
      <c r="K14" s="60">
        <v>-905</v>
      </c>
      <c r="L14" s="62">
        <v>-601</v>
      </c>
      <c r="M14" s="61">
        <v>-109</v>
      </c>
      <c r="N14" s="62">
        <v>-152</v>
      </c>
      <c r="O14" s="62">
        <v>-174</v>
      </c>
      <c r="P14" s="60">
        <v>-673</v>
      </c>
      <c r="Q14" s="62">
        <v>-521</v>
      </c>
      <c r="R14" s="61">
        <v>-27</v>
      </c>
      <c r="S14" s="62">
        <v>-178</v>
      </c>
      <c r="T14" s="62">
        <v>-197</v>
      </c>
      <c r="U14" s="60">
        <v>-198</v>
      </c>
      <c r="V14" s="62">
        <v>-20</v>
      </c>
      <c r="W14" s="61">
        <v>-48</v>
      </c>
      <c r="X14" s="62">
        <v>-143</v>
      </c>
      <c r="Y14" s="62">
        <v>-152</v>
      </c>
      <c r="Z14" s="60">
        <v>-3630</v>
      </c>
      <c r="AA14" s="62">
        <v>-3487</v>
      </c>
      <c r="AB14" s="61">
        <v>-12</v>
      </c>
      <c r="AC14" s="62">
        <v>-55</v>
      </c>
      <c r="AD14" s="62">
        <v>-147</v>
      </c>
      <c r="AE14" s="60">
        <v>-3818</v>
      </c>
      <c r="AF14" s="62">
        <v>-3763</v>
      </c>
      <c r="AG14" s="61">
        <v>-543</v>
      </c>
      <c r="AH14" s="62">
        <v>-1123</v>
      </c>
      <c r="AI14" s="62">
        <v>-1435</v>
      </c>
      <c r="AJ14" s="60">
        <v>-6674</v>
      </c>
      <c r="AK14" s="62">
        <v>-5551</v>
      </c>
      <c r="AL14" s="61">
        <v>-335</v>
      </c>
      <c r="AM14" s="62">
        <v>-586</v>
      </c>
      <c r="AN14" s="62">
        <v>-1078</v>
      </c>
      <c r="AO14" s="62">
        <v>-4188</v>
      </c>
      <c r="AP14" s="83">
        <v>-3602</v>
      </c>
      <c r="AQ14" s="174">
        <v>-173</v>
      </c>
      <c r="AR14" s="83">
        <v>-261</v>
      </c>
      <c r="AS14" s="83">
        <v>-481</v>
      </c>
      <c r="AT14" s="70">
        <v>-2348</v>
      </c>
      <c r="AU14" s="172">
        <v>-2086</v>
      </c>
      <c r="AV14" s="83">
        <v>-41.972631999999997</v>
      </c>
      <c r="AW14" s="83">
        <v>-101.688774</v>
      </c>
      <c r="AX14" s="83">
        <v>-243.35826599999999</v>
      </c>
      <c r="AY14" s="83">
        <v>-2550.2560090000002</v>
      </c>
      <c r="AZ14" s="83">
        <v>-2448.567235</v>
      </c>
      <c r="BA14" s="174">
        <v>-578</v>
      </c>
      <c r="BB14" s="180">
        <v>-733</v>
      </c>
      <c r="BC14" s="83">
        <v>-1082.0034459999999</v>
      </c>
      <c r="BD14" s="70">
        <v>-8065.9233519999998</v>
      </c>
      <c r="BE14" s="104">
        <f t="shared" ref="BE14:BE17" si="8">BD14-BB14</f>
        <v>-7332.9233519999998</v>
      </c>
      <c r="BF14" s="61">
        <v>-88.054773999999995</v>
      </c>
      <c r="BG14" s="62">
        <v>-167.99616599999999</v>
      </c>
      <c r="BH14" s="62">
        <v>-242.58291700000001</v>
      </c>
      <c r="BI14" s="62">
        <v>-11407.954846000001</v>
      </c>
      <c r="BJ14" s="104">
        <f t="shared" ref="BJ14:BJ16" si="9">BI14-BG14</f>
        <v>-11239.95868</v>
      </c>
      <c r="BK14" s="61">
        <v>-197.24757399999999</v>
      </c>
      <c r="BL14" s="62"/>
      <c r="BM14" s="62"/>
      <c r="BN14" s="62"/>
      <c r="BO14" s="104"/>
      <c r="BP14" s="248"/>
    </row>
    <row r="15" spans="1:73" ht="30" customHeight="1">
      <c r="A15" s="43" t="s">
        <v>225</v>
      </c>
      <c r="B15" s="206"/>
      <c r="C15" s="62">
        <v>31</v>
      </c>
      <c r="D15" s="62">
        <v>103</v>
      </c>
      <c r="E15" s="62">
        <v>207</v>
      </c>
      <c r="F15" s="60">
        <v>324</v>
      </c>
      <c r="G15" s="62">
        <v>221</v>
      </c>
      <c r="H15" s="61">
        <v>91</v>
      </c>
      <c r="I15" s="62">
        <v>644</v>
      </c>
      <c r="J15" s="62">
        <v>701</v>
      </c>
      <c r="K15" s="60">
        <v>860</v>
      </c>
      <c r="L15" s="62">
        <v>216</v>
      </c>
      <c r="M15" s="61">
        <v>183</v>
      </c>
      <c r="N15" s="62">
        <v>302</v>
      </c>
      <c r="O15" s="62">
        <v>373</v>
      </c>
      <c r="P15" s="60">
        <v>523</v>
      </c>
      <c r="Q15" s="62">
        <v>221</v>
      </c>
      <c r="R15" s="61">
        <v>65</v>
      </c>
      <c r="S15" s="62">
        <v>116</v>
      </c>
      <c r="T15" s="62">
        <v>210</v>
      </c>
      <c r="U15" s="60">
        <v>335</v>
      </c>
      <c r="V15" s="62">
        <v>219</v>
      </c>
      <c r="W15" s="61">
        <v>118</v>
      </c>
      <c r="X15" s="62">
        <v>161</v>
      </c>
      <c r="Y15" s="62">
        <v>239</v>
      </c>
      <c r="Z15" s="60">
        <v>562</v>
      </c>
      <c r="AA15" s="62">
        <v>400</v>
      </c>
      <c r="AB15" s="61">
        <v>228</v>
      </c>
      <c r="AC15" s="62">
        <v>315</v>
      </c>
      <c r="AD15" s="62">
        <v>417</v>
      </c>
      <c r="AE15" s="60">
        <v>1011</v>
      </c>
      <c r="AF15" s="62">
        <v>696</v>
      </c>
      <c r="AG15" s="61">
        <v>1435</v>
      </c>
      <c r="AH15" s="62">
        <v>2711</v>
      </c>
      <c r="AI15" s="62">
        <v>3460</v>
      </c>
      <c r="AJ15" s="60">
        <v>4959</v>
      </c>
      <c r="AK15" s="62">
        <v>2247</v>
      </c>
      <c r="AL15" s="61">
        <v>3418</v>
      </c>
      <c r="AM15" s="62">
        <v>6390</v>
      </c>
      <c r="AN15" s="62">
        <v>11294</v>
      </c>
      <c r="AO15" s="62">
        <v>15490</v>
      </c>
      <c r="AP15" s="62">
        <v>9100</v>
      </c>
      <c r="AQ15" s="61">
        <v>2687</v>
      </c>
      <c r="AR15" s="62">
        <v>4203</v>
      </c>
      <c r="AS15" s="62">
        <v>4748</v>
      </c>
      <c r="AT15" s="60">
        <v>5525</v>
      </c>
      <c r="AU15" s="104">
        <v>1321</v>
      </c>
      <c r="AV15" s="62">
        <v>162.10749300000001</v>
      </c>
      <c r="AW15" s="62">
        <v>502.68798099999998</v>
      </c>
      <c r="AX15" s="62">
        <v>695.30442500000004</v>
      </c>
      <c r="AY15" s="62">
        <v>928.86568</v>
      </c>
      <c r="AZ15" s="62">
        <v>426.17769900000002</v>
      </c>
      <c r="BA15" s="61">
        <v>170</v>
      </c>
      <c r="BB15" s="163">
        <v>467</v>
      </c>
      <c r="BC15" s="62">
        <v>702.31185800000003</v>
      </c>
      <c r="BD15" s="60">
        <v>1516.32374</v>
      </c>
      <c r="BE15" s="104">
        <f t="shared" si="8"/>
        <v>1049.32374</v>
      </c>
      <c r="BF15" s="61">
        <v>2168.9318229999999</v>
      </c>
      <c r="BG15" s="62">
        <v>2197.6754729999998</v>
      </c>
      <c r="BH15" s="62">
        <v>2441.1901600000001</v>
      </c>
      <c r="BI15" s="62">
        <v>2939.9698560000002</v>
      </c>
      <c r="BJ15" s="104">
        <f t="shared" si="9"/>
        <v>742.29438300000038</v>
      </c>
      <c r="BK15" s="61">
        <v>1379.491571</v>
      </c>
      <c r="BL15" s="62"/>
      <c r="BM15" s="62"/>
      <c r="BN15" s="62"/>
      <c r="BO15" s="104"/>
      <c r="BP15" s="248"/>
    </row>
    <row r="16" spans="1:73" ht="30" customHeight="1">
      <c r="A16" s="43" t="s">
        <v>226</v>
      </c>
      <c r="B16" s="206"/>
      <c r="C16" s="62">
        <v>-23</v>
      </c>
      <c r="D16" s="62">
        <v>-303</v>
      </c>
      <c r="E16" s="62">
        <v>-368</v>
      </c>
      <c r="F16" s="60">
        <v>-374</v>
      </c>
      <c r="G16" s="62">
        <v>-72</v>
      </c>
      <c r="H16" s="61">
        <v>-45</v>
      </c>
      <c r="I16" s="62">
        <v>-159</v>
      </c>
      <c r="J16" s="62">
        <v>-206</v>
      </c>
      <c r="K16" s="60">
        <v>-357</v>
      </c>
      <c r="L16" s="62">
        <v>-198</v>
      </c>
      <c r="M16" s="61">
        <v>-54</v>
      </c>
      <c r="N16" s="62">
        <v>-120</v>
      </c>
      <c r="O16" s="62">
        <v>-183</v>
      </c>
      <c r="P16" s="60">
        <v>-514</v>
      </c>
      <c r="Q16" s="62">
        <v>-395</v>
      </c>
      <c r="R16" s="61">
        <v>-108</v>
      </c>
      <c r="S16" s="62">
        <v>-190</v>
      </c>
      <c r="T16" s="62">
        <v>-290</v>
      </c>
      <c r="U16" s="60">
        <v>-462</v>
      </c>
      <c r="V16" s="62">
        <v>-272</v>
      </c>
      <c r="W16" s="61">
        <v>-68</v>
      </c>
      <c r="X16" s="62">
        <v>-290</v>
      </c>
      <c r="Y16" s="62">
        <v>-776</v>
      </c>
      <c r="Z16" s="60">
        <v>-1900</v>
      </c>
      <c r="AA16" s="62">
        <v>-1610</v>
      </c>
      <c r="AB16" s="61">
        <v>-596</v>
      </c>
      <c r="AC16" s="62">
        <v>-1015</v>
      </c>
      <c r="AD16" s="62">
        <v>-1196</v>
      </c>
      <c r="AE16" s="60">
        <v>-1707</v>
      </c>
      <c r="AF16" s="62">
        <v>-692</v>
      </c>
      <c r="AG16" s="61">
        <v>-249</v>
      </c>
      <c r="AH16" s="62">
        <v>-744</v>
      </c>
      <c r="AI16" s="62">
        <v>-1121</v>
      </c>
      <c r="AJ16" s="60">
        <v>-1749</v>
      </c>
      <c r="AK16" s="62">
        <v>-1005</v>
      </c>
      <c r="AL16" s="61">
        <v>-278</v>
      </c>
      <c r="AM16" s="62">
        <v>-1584</v>
      </c>
      <c r="AN16" s="62">
        <v>-1924</v>
      </c>
      <c r="AO16" s="62">
        <v>-2491</v>
      </c>
      <c r="AP16" s="62">
        <v>-907</v>
      </c>
      <c r="AQ16" s="61">
        <v>-669</v>
      </c>
      <c r="AR16" s="62">
        <v>-2187</v>
      </c>
      <c r="AS16" s="62">
        <v>-2418</v>
      </c>
      <c r="AT16" s="60">
        <v>-2695</v>
      </c>
      <c r="AU16" s="104">
        <v>-508</v>
      </c>
      <c r="AV16" s="62">
        <v>-108.07184599999999</v>
      </c>
      <c r="AW16" s="62">
        <v>-536.18232399999999</v>
      </c>
      <c r="AX16" s="62">
        <v>-699.40154299999995</v>
      </c>
      <c r="AY16" s="62">
        <v>-1278.7646099999999</v>
      </c>
      <c r="AZ16" s="62">
        <v>-742.58228599999995</v>
      </c>
      <c r="BA16" s="61">
        <v>-497</v>
      </c>
      <c r="BB16" s="163">
        <v>-1761</v>
      </c>
      <c r="BC16" s="62">
        <v>-2130.9145760000001</v>
      </c>
      <c r="BD16" s="60">
        <v>-2981.5524789999999</v>
      </c>
      <c r="BE16" s="104">
        <f t="shared" si="8"/>
        <v>-1220.5524789999999</v>
      </c>
      <c r="BF16" s="61">
        <v>-395.79469699999999</v>
      </c>
      <c r="BG16" s="62">
        <v>-1412.5078109999999</v>
      </c>
      <c r="BH16" s="62">
        <v>-1824.9994369999999</v>
      </c>
      <c r="BI16" s="62">
        <v>-2413.8706980000002</v>
      </c>
      <c r="BJ16" s="104">
        <f t="shared" si="9"/>
        <v>-1001.3628870000002</v>
      </c>
      <c r="BK16" s="61">
        <v>-1664.5034659999999</v>
      </c>
      <c r="BL16" s="62"/>
      <c r="BM16" s="62"/>
      <c r="BN16" s="62"/>
      <c r="BO16" s="104"/>
      <c r="BP16" s="248"/>
    </row>
    <row r="17" spans="1:73" ht="30" customHeight="1">
      <c r="A17" s="82" t="s">
        <v>227</v>
      </c>
      <c r="B17" s="207"/>
      <c r="C17" s="64">
        <v>1144</v>
      </c>
      <c r="D17" s="64">
        <v>1983</v>
      </c>
      <c r="E17" s="64">
        <v>3814</v>
      </c>
      <c r="F17" s="65">
        <v>4175</v>
      </c>
      <c r="G17" s="64">
        <v>2192</v>
      </c>
      <c r="H17" s="63">
        <v>1565</v>
      </c>
      <c r="I17" s="64">
        <v>4461</v>
      </c>
      <c r="J17" s="64">
        <v>6922</v>
      </c>
      <c r="K17" s="65">
        <v>8733</v>
      </c>
      <c r="L17" s="64">
        <v>4272</v>
      </c>
      <c r="M17" s="63">
        <v>1955</v>
      </c>
      <c r="N17" s="64">
        <v>4363</v>
      </c>
      <c r="O17" s="64">
        <v>7001</v>
      </c>
      <c r="P17" s="65">
        <v>8619</v>
      </c>
      <c r="Q17" s="64">
        <v>4256</v>
      </c>
      <c r="R17" s="63">
        <v>2115</v>
      </c>
      <c r="S17" s="64">
        <v>4421</v>
      </c>
      <c r="T17" s="64">
        <v>6127</v>
      </c>
      <c r="U17" s="65">
        <v>7635</v>
      </c>
      <c r="V17" s="64">
        <v>3214</v>
      </c>
      <c r="W17" s="63">
        <v>2238</v>
      </c>
      <c r="X17" s="64">
        <v>4122</v>
      </c>
      <c r="Y17" s="64">
        <v>5883</v>
      </c>
      <c r="Z17" s="65">
        <v>2302</v>
      </c>
      <c r="AA17" s="64">
        <v>-1820</v>
      </c>
      <c r="AB17" s="63">
        <v>2051</v>
      </c>
      <c r="AC17" s="64">
        <v>5084</v>
      </c>
      <c r="AD17" s="64">
        <v>7342</v>
      </c>
      <c r="AE17" s="65">
        <v>4367</v>
      </c>
      <c r="AF17" s="64">
        <v>-717</v>
      </c>
      <c r="AG17" s="63">
        <v>-3550</v>
      </c>
      <c r="AH17" s="64">
        <v>-2707</v>
      </c>
      <c r="AI17" s="64">
        <v>-1727</v>
      </c>
      <c r="AJ17" s="65">
        <v>-7336</v>
      </c>
      <c r="AK17" s="64">
        <v>-4629</v>
      </c>
      <c r="AL17" s="63">
        <v>4769</v>
      </c>
      <c r="AM17" s="64">
        <v>8208</v>
      </c>
      <c r="AN17" s="64">
        <v>14506</v>
      </c>
      <c r="AO17" s="64">
        <v>14243</v>
      </c>
      <c r="AP17" s="64">
        <v>6034</v>
      </c>
      <c r="AQ17" s="63">
        <v>4691</v>
      </c>
      <c r="AR17" s="64">
        <v>6479</v>
      </c>
      <c r="AS17" s="175">
        <v>8069</v>
      </c>
      <c r="AT17" s="176">
        <v>7466</v>
      </c>
      <c r="AU17" s="177">
        <v>986</v>
      </c>
      <c r="AV17" s="83">
        <v>3917.2010310000001</v>
      </c>
      <c r="AW17" s="83">
        <v>7802.3285349999996</v>
      </c>
      <c r="AX17" s="83">
        <v>11350.627885</v>
      </c>
      <c r="AY17" s="83">
        <v>11389.076717</v>
      </c>
      <c r="AZ17" s="83">
        <v>3586.7481819999998</v>
      </c>
      <c r="BA17" s="178">
        <v>3518</v>
      </c>
      <c r="BB17" s="179">
        <v>7558</v>
      </c>
      <c r="BC17" s="175">
        <v>11537.439979999999</v>
      </c>
      <c r="BD17" s="65">
        <v>8674.0397749999993</v>
      </c>
      <c r="BE17" s="104">
        <f t="shared" si="8"/>
        <v>1116.0397749999993</v>
      </c>
      <c r="BF17" s="61">
        <v>8052.2676899999997</v>
      </c>
      <c r="BG17" s="62">
        <v>12391.613899</v>
      </c>
      <c r="BH17" s="62">
        <v>16268.199033000001</v>
      </c>
      <c r="BI17" s="62">
        <v>10577.769376</v>
      </c>
      <c r="BJ17" s="104">
        <f>BI17-BG17</f>
        <v>-1813.8445229999998</v>
      </c>
      <c r="BK17" s="61">
        <v>5294.1497079999999</v>
      </c>
      <c r="BL17" s="62"/>
      <c r="BM17" s="62"/>
      <c r="BN17" s="62"/>
      <c r="BO17" s="104"/>
      <c r="BP17" s="248"/>
      <c r="BQ17" s="253"/>
      <c r="BR17" s="253"/>
      <c r="BS17" s="253"/>
      <c r="BT17" s="253"/>
      <c r="BU17" s="253"/>
    </row>
    <row r="18" spans="1:73" ht="15" customHeight="1">
      <c r="A18" s="81" t="s">
        <v>228</v>
      </c>
      <c r="B18" s="205"/>
      <c r="C18" s="47">
        <v>5.7000000000000002E-2</v>
      </c>
      <c r="D18" s="47">
        <v>4.5999999999999999E-2</v>
      </c>
      <c r="E18" s="47">
        <v>5.8000000000000003E-2</v>
      </c>
      <c r="F18" s="47">
        <v>4.8000000000000001E-2</v>
      </c>
      <c r="G18" s="47">
        <v>0.05</v>
      </c>
      <c r="H18" s="46">
        <v>6.8000000000000005E-2</v>
      </c>
      <c r="I18" s="47">
        <v>9.2999999999999999E-2</v>
      </c>
      <c r="J18" s="47">
        <v>9.6000000000000002E-2</v>
      </c>
      <c r="K18" s="47">
        <v>9.0999999999999998E-2</v>
      </c>
      <c r="L18" s="47">
        <v>8.8999999999999996E-2</v>
      </c>
      <c r="M18" s="46">
        <v>8.1000000000000003E-2</v>
      </c>
      <c r="N18" s="47">
        <v>8.6999999999999994E-2</v>
      </c>
      <c r="O18" s="47">
        <v>9.1999999999999998E-2</v>
      </c>
      <c r="P18" s="47">
        <v>8.5000000000000006E-2</v>
      </c>
      <c r="Q18" s="47">
        <v>8.2000000000000003E-2</v>
      </c>
      <c r="R18" s="46">
        <v>7.8E-2</v>
      </c>
      <c r="S18" s="47">
        <v>7.9000000000000001E-2</v>
      </c>
      <c r="T18" s="47">
        <v>7.1999999999999995E-2</v>
      </c>
      <c r="U18" s="47">
        <v>6.6000000000000003E-2</v>
      </c>
      <c r="V18" s="47">
        <v>5.2999999999999999E-2</v>
      </c>
      <c r="W18" s="46">
        <v>6.3E-2</v>
      </c>
      <c r="X18" s="47">
        <v>5.7000000000000002E-2</v>
      </c>
      <c r="Y18" s="47">
        <v>5.3999999999999999E-2</v>
      </c>
      <c r="Z18" s="47">
        <v>1.6E-2</v>
      </c>
      <c r="AA18" s="93" t="s">
        <v>223</v>
      </c>
      <c r="AB18" s="46">
        <v>5.1999999999999998E-2</v>
      </c>
      <c r="AC18" s="47">
        <v>6.4000000000000001E-2</v>
      </c>
      <c r="AD18" s="47">
        <v>6.2E-2</v>
      </c>
      <c r="AE18" s="47">
        <v>2.8000000000000001E-2</v>
      </c>
      <c r="AF18" s="93" t="s">
        <v>223</v>
      </c>
      <c r="AG18" s="95" t="s">
        <v>223</v>
      </c>
      <c r="AH18" s="93" t="s">
        <v>223</v>
      </c>
      <c r="AI18" s="93" t="s">
        <v>223</v>
      </c>
      <c r="AJ18" s="93" t="s">
        <v>223</v>
      </c>
      <c r="AK18" s="93" t="s">
        <v>223</v>
      </c>
      <c r="AL18" s="46">
        <v>0.127</v>
      </c>
      <c r="AM18" s="47">
        <v>0.107</v>
      </c>
      <c r="AN18" s="47">
        <v>0.124</v>
      </c>
      <c r="AO18" s="47">
        <v>9.2999999999999999E-2</v>
      </c>
      <c r="AP18" s="47">
        <v>7.9000000000000001E-2</v>
      </c>
      <c r="AQ18" s="46">
        <f t="shared" ref="AQ18:BH18" si="10">AQ17/AQ5</f>
        <v>0.10706134745298521</v>
      </c>
      <c r="AR18" s="47">
        <f t="shared" si="10"/>
        <v>7.0446884853756664E-2</v>
      </c>
      <c r="AS18" s="47">
        <f t="shared" si="10"/>
        <v>5.7281387985745315E-2</v>
      </c>
      <c r="AT18" s="45">
        <f t="shared" si="10"/>
        <v>3.9645284621920136E-2</v>
      </c>
      <c r="AU18" s="106">
        <f t="shared" si="10"/>
        <v>1.0233523611831863E-2</v>
      </c>
      <c r="AV18" s="45">
        <f t="shared" si="10"/>
        <v>7.4381608971707786E-2</v>
      </c>
      <c r="AW18" s="45">
        <f t="shared" si="10"/>
        <v>6.9290992636536791E-2</v>
      </c>
      <c r="AX18" s="45">
        <f t="shared" si="10"/>
        <v>6.5861040102743559E-2</v>
      </c>
      <c r="AY18" s="45">
        <f t="shared" si="10"/>
        <v>4.9101019419463626E-2</v>
      </c>
      <c r="AZ18" s="45">
        <f t="shared" si="10"/>
        <v>3.0052454706213035E-2</v>
      </c>
      <c r="BA18" s="44">
        <f t="shared" si="10"/>
        <v>5.3419582118561709E-2</v>
      </c>
      <c r="BB18" s="45">
        <f t="shared" si="10"/>
        <v>5.6521088842357167E-2</v>
      </c>
      <c r="BC18" s="47">
        <f t="shared" si="10"/>
        <v>5.7176349693484237E-2</v>
      </c>
      <c r="BD18" s="47">
        <f t="shared" si="10"/>
        <v>3.2338300626457109E-2</v>
      </c>
      <c r="BE18" s="47">
        <f t="shared" si="10"/>
        <v>8.2971960234207633E-3</v>
      </c>
      <c r="BF18" s="51">
        <f t="shared" si="10"/>
        <v>0.11526042681300805</v>
      </c>
      <c r="BG18" s="52">
        <f t="shared" si="10"/>
        <v>8.738248905437028E-2</v>
      </c>
      <c r="BH18" s="52">
        <f t="shared" si="10"/>
        <v>7.7283421877779632E-2</v>
      </c>
      <c r="BI18" s="52">
        <f>BI17/BI5</f>
        <v>3.7951983527251654E-2</v>
      </c>
      <c r="BJ18" s="47">
        <f>BJ17/BJ5</f>
        <v>-1.3248866137294682E-2</v>
      </c>
      <c r="BK18" s="51">
        <f t="shared" ref="BK18" si="11">BK17/BK5</f>
        <v>7.3207029410015029E-2</v>
      </c>
      <c r="BL18" s="52"/>
      <c r="BM18" s="52"/>
      <c r="BN18" s="52"/>
      <c r="BO18" s="47"/>
      <c r="BP18" s="248"/>
    </row>
    <row r="19" spans="1:73" ht="30" customHeight="1">
      <c r="A19" s="43" t="s">
        <v>229</v>
      </c>
      <c r="B19" s="206"/>
      <c r="C19" s="62">
        <v>43</v>
      </c>
      <c r="D19" s="62">
        <v>115</v>
      </c>
      <c r="E19" s="62">
        <v>246</v>
      </c>
      <c r="F19" s="60">
        <v>206</v>
      </c>
      <c r="G19" s="62">
        <v>92</v>
      </c>
      <c r="H19" s="61">
        <v>45</v>
      </c>
      <c r="I19" s="62">
        <v>94</v>
      </c>
      <c r="J19" s="62">
        <v>134</v>
      </c>
      <c r="K19" s="60">
        <v>155</v>
      </c>
      <c r="L19" s="62">
        <v>61</v>
      </c>
      <c r="M19" s="61">
        <v>46</v>
      </c>
      <c r="N19" s="62">
        <v>90</v>
      </c>
      <c r="O19" s="62">
        <v>159</v>
      </c>
      <c r="P19" s="60">
        <v>177</v>
      </c>
      <c r="Q19" s="62">
        <v>88</v>
      </c>
      <c r="R19" s="61">
        <v>71</v>
      </c>
      <c r="S19" s="62">
        <v>170</v>
      </c>
      <c r="T19" s="62">
        <v>215</v>
      </c>
      <c r="U19" s="60">
        <v>182</v>
      </c>
      <c r="V19" s="62">
        <v>12</v>
      </c>
      <c r="W19" s="61">
        <v>199</v>
      </c>
      <c r="X19" s="62">
        <v>393</v>
      </c>
      <c r="Y19" s="62">
        <v>281</v>
      </c>
      <c r="Z19" s="60">
        <v>356</v>
      </c>
      <c r="AA19" s="62">
        <v>-37</v>
      </c>
      <c r="AB19" s="61">
        <v>55</v>
      </c>
      <c r="AC19" s="62">
        <v>118</v>
      </c>
      <c r="AD19" s="62">
        <v>149</v>
      </c>
      <c r="AE19" s="60">
        <v>215</v>
      </c>
      <c r="AF19" s="62">
        <v>97</v>
      </c>
      <c r="AG19" s="61">
        <v>48</v>
      </c>
      <c r="AH19" s="62">
        <v>55</v>
      </c>
      <c r="AI19" s="62">
        <v>74</v>
      </c>
      <c r="AJ19" s="60">
        <v>163</v>
      </c>
      <c r="AK19" s="62">
        <v>107</v>
      </c>
      <c r="AL19" s="61">
        <v>30</v>
      </c>
      <c r="AM19" s="62">
        <v>161</v>
      </c>
      <c r="AN19" s="62">
        <v>422</v>
      </c>
      <c r="AO19" s="62">
        <v>1022</v>
      </c>
      <c r="AP19" s="62">
        <v>861</v>
      </c>
      <c r="AQ19" s="61">
        <v>950</v>
      </c>
      <c r="AR19" s="62">
        <v>1484</v>
      </c>
      <c r="AS19" s="62">
        <v>935</v>
      </c>
      <c r="AT19" s="60">
        <v>1234</v>
      </c>
      <c r="AU19" s="172">
        <v>493</v>
      </c>
      <c r="AV19" s="83">
        <v>865.13388299999997</v>
      </c>
      <c r="AW19" s="83">
        <v>1002.711246</v>
      </c>
      <c r="AX19" s="83">
        <v>856.16075899999998</v>
      </c>
      <c r="AY19" s="83">
        <v>1729.571991</v>
      </c>
      <c r="AZ19" s="83">
        <v>726.86074499999995</v>
      </c>
      <c r="BA19" s="174">
        <v>1309</v>
      </c>
      <c r="BB19" s="83">
        <v>1163</v>
      </c>
      <c r="BC19" s="62">
        <v>1784.2517170000001</v>
      </c>
      <c r="BD19" s="60">
        <v>1849.6868730000001</v>
      </c>
      <c r="BE19" s="104">
        <f t="shared" ref="BE19:BE26" si="12">BD19-BB19</f>
        <v>686.68687300000011</v>
      </c>
      <c r="BF19" s="61">
        <v>203.09018599999999</v>
      </c>
      <c r="BG19" s="62">
        <v>456.91772300000002</v>
      </c>
      <c r="BH19" s="62">
        <v>1381.9362169999999</v>
      </c>
      <c r="BI19" s="62">
        <v>1775.893505</v>
      </c>
      <c r="BJ19" s="104">
        <f t="shared" ref="BJ19:BJ26" si="13">BI19-BG19</f>
        <v>1318.975782</v>
      </c>
      <c r="BK19" s="61">
        <v>348.60737899999998</v>
      </c>
      <c r="BL19" s="62"/>
      <c r="BM19" s="62"/>
      <c r="BN19" s="62"/>
      <c r="BO19" s="104"/>
      <c r="BP19" s="248"/>
    </row>
    <row r="20" spans="1:73" ht="30" customHeight="1">
      <c r="A20" s="43" t="s">
        <v>230</v>
      </c>
      <c r="B20" s="206"/>
      <c r="C20" s="62">
        <v>-204</v>
      </c>
      <c r="D20" s="62">
        <v>-200</v>
      </c>
      <c r="E20" s="62">
        <v>-324</v>
      </c>
      <c r="F20" s="60">
        <v>-637</v>
      </c>
      <c r="G20" s="62">
        <v>-438</v>
      </c>
      <c r="H20" s="61">
        <v>-95</v>
      </c>
      <c r="I20" s="62">
        <v>-426</v>
      </c>
      <c r="J20" s="62">
        <v>-532</v>
      </c>
      <c r="K20" s="60">
        <v>-766</v>
      </c>
      <c r="L20" s="62">
        <v>-340</v>
      </c>
      <c r="M20" s="61">
        <v>-383</v>
      </c>
      <c r="N20" s="62">
        <v>-536</v>
      </c>
      <c r="O20" s="62">
        <v>-210</v>
      </c>
      <c r="P20" s="60">
        <v>-339</v>
      </c>
      <c r="Q20" s="62">
        <v>-197</v>
      </c>
      <c r="R20" s="61">
        <v>-63</v>
      </c>
      <c r="S20" s="62">
        <v>-134</v>
      </c>
      <c r="T20" s="62">
        <v>-205</v>
      </c>
      <c r="U20" s="60">
        <v>-458</v>
      </c>
      <c r="V20" s="62">
        <v>-324</v>
      </c>
      <c r="W20" s="61">
        <v>-77</v>
      </c>
      <c r="X20" s="62">
        <v>-160</v>
      </c>
      <c r="Y20" s="62">
        <v>-283</v>
      </c>
      <c r="Z20" s="60">
        <v>-415</v>
      </c>
      <c r="AA20" s="62">
        <v>-255</v>
      </c>
      <c r="AB20" s="61">
        <v>-469</v>
      </c>
      <c r="AC20" s="62">
        <v>-728</v>
      </c>
      <c r="AD20" s="62">
        <v>-874</v>
      </c>
      <c r="AE20" s="60">
        <v>-1267</v>
      </c>
      <c r="AF20" s="62">
        <v>-539</v>
      </c>
      <c r="AG20" s="61">
        <v>-296</v>
      </c>
      <c r="AH20" s="62">
        <v>-618</v>
      </c>
      <c r="AI20" s="62">
        <v>-867</v>
      </c>
      <c r="AJ20" s="60">
        <v>-1069</v>
      </c>
      <c r="AK20" s="62">
        <v>-451</v>
      </c>
      <c r="AL20" s="61">
        <v>-258</v>
      </c>
      <c r="AM20" s="62">
        <v>-615</v>
      </c>
      <c r="AN20" s="62">
        <v>-856</v>
      </c>
      <c r="AO20" s="62">
        <v>-1178</v>
      </c>
      <c r="AP20" s="62">
        <v>-563</v>
      </c>
      <c r="AQ20" s="61">
        <v>-266</v>
      </c>
      <c r="AR20" s="62">
        <v>-532</v>
      </c>
      <c r="AS20" s="62">
        <v>-799</v>
      </c>
      <c r="AT20" s="60">
        <v>-1096</v>
      </c>
      <c r="AU20" s="172">
        <v>-1308</v>
      </c>
      <c r="AV20" s="83">
        <v>-315.42934500000001</v>
      </c>
      <c r="AW20" s="83">
        <v>-880.86973499999999</v>
      </c>
      <c r="AX20" s="83">
        <v>-1560.07285</v>
      </c>
      <c r="AY20" s="83">
        <v>-2177.555883</v>
      </c>
      <c r="AZ20" s="83">
        <v>-1296.686148</v>
      </c>
      <c r="BA20" s="174">
        <v>-730</v>
      </c>
      <c r="BB20" s="83">
        <v>-2068</v>
      </c>
      <c r="BC20" s="62">
        <v>-2131.918799</v>
      </c>
      <c r="BD20" s="60">
        <v>-3813.1690619999999</v>
      </c>
      <c r="BE20" s="104">
        <f t="shared" si="12"/>
        <v>-1745.1690619999999</v>
      </c>
      <c r="BF20" s="61">
        <v>-1525.3756040000001</v>
      </c>
      <c r="BG20" s="62">
        <v>-1703.7001990000001</v>
      </c>
      <c r="BH20" s="62">
        <v>-2488.6424229999998</v>
      </c>
      <c r="BI20" s="62">
        <v>-3186.6425570000001</v>
      </c>
      <c r="BJ20" s="104">
        <f t="shared" si="13"/>
        <v>-1482.942358</v>
      </c>
      <c r="BK20" s="61">
        <v>-716.62851499999999</v>
      </c>
      <c r="BL20" s="62"/>
      <c r="BM20" s="62"/>
      <c r="BN20" s="62"/>
      <c r="BO20" s="104"/>
      <c r="BP20" s="248"/>
    </row>
    <row r="21" spans="1:73" ht="30" customHeight="1">
      <c r="A21" s="43" t="s">
        <v>231</v>
      </c>
      <c r="B21" s="206"/>
      <c r="C21" s="62">
        <v>-161</v>
      </c>
      <c r="D21" s="62">
        <v>-85</v>
      </c>
      <c r="E21" s="62">
        <v>-78</v>
      </c>
      <c r="F21" s="60">
        <v>-431</v>
      </c>
      <c r="G21" s="62">
        <v>-346</v>
      </c>
      <c r="H21" s="61">
        <v>-50</v>
      </c>
      <c r="I21" s="62">
        <v>-331</v>
      </c>
      <c r="J21" s="62">
        <v>-397</v>
      </c>
      <c r="K21" s="60">
        <v>-611</v>
      </c>
      <c r="L21" s="62">
        <v>-279</v>
      </c>
      <c r="M21" s="61">
        <v>-337</v>
      </c>
      <c r="N21" s="62">
        <v>-446</v>
      </c>
      <c r="O21" s="62">
        <v>-51</v>
      </c>
      <c r="P21" s="60">
        <v>-162</v>
      </c>
      <c r="Q21" s="83">
        <v>284</v>
      </c>
      <c r="R21" s="61">
        <v>8</v>
      </c>
      <c r="S21" s="62">
        <v>36</v>
      </c>
      <c r="T21" s="62">
        <v>10</v>
      </c>
      <c r="U21" s="60">
        <v>-276</v>
      </c>
      <c r="V21" s="62">
        <v>-312</v>
      </c>
      <c r="W21" s="61">
        <v>123</v>
      </c>
      <c r="X21" s="62">
        <v>234</v>
      </c>
      <c r="Y21" s="62">
        <v>-3</v>
      </c>
      <c r="Z21" s="60">
        <v>-59</v>
      </c>
      <c r="AA21" s="62">
        <v>-293</v>
      </c>
      <c r="AB21" s="61">
        <v>-414</v>
      </c>
      <c r="AC21" s="62">
        <v>-610</v>
      </c>
      <c r="AD21" s="62">
        <v>-725</v>
      </c>
      <c r="AE21" s="60">
        <v>-1052</v>
      </c>
      <c r="AF21" s="62">
        <v>-442</v>
      </c>
      <c r="AG21" s="61">
        <v>-247</v>
      </c>
      <c r="AH21" s="62">
        <v>-562</v>
      </c>
      <c r="AI21" s="62">
        <v>-792</v>
      </c>
      <c r="AJ21" s="60">
        <v>-906</v>
      </c>
      <c r="AK21" s="62">
        <v>-344</v>
      </c>
      <c r="AL21" s="61">
        <v>-228</v>
      </c>
      <c r="AM21" s="62">
        <v>-455</v>
      </c>
      <c r="AN21" s="62">
        <v>-434</v>
      </c>
      <c r="AO21" s="62">
        <v>-157</v>
      </c>
      <c r="AP21" s="62">
        <v>298</v>
      </c>
      <c r="AQ21" s="61">
        <v>683</v>
      </c>
      <c r="AR21" s="62">
        <v>953</v>
      </c>
      <c r="AS21" s="62">
        <v>136</v>
      </c>
      <c r="AT21" s="60">
        <v>138</v>
      </c>
      <c r="AU21" s="172">
        <v>-815</v>
      </c>
      <c r="AV21" s="83">
        <v>549.70453799999996</v>
      </c>
      <c r="AW21" s="83">
        <v>121.841511</v>
      </c>
      <c r="AX21" s="83">
        <v>-703.91209100000003</v>
      </c>
      <c r="AY21" s="83">
        <v>-447.98389200000003</v>
      </c>
      <c r="AZ21" s="83">
        <v>-569.82540300000005</v>
      </c>
      <c r="BA21" s="174">
        <v>579</v>
      </c>
      <c r="BB21" s="83">
        <v>-905</v>
      </c>
      <c r="BC21" s="62">
        <v>-347.66708199999999</v>
      </c>
      <c r="BD21" s="60">
        <v>-1963.4821890000001</v>
      </c>
      <c r="BE21" s="104">
        <f t="shared" si="12"/>
        <v>-1058.4821890000001</v>
      </c>
      <c r="BF21" s="61">
        <v>-1322.2854179999999</v>
      </c>
      <c r="BG21" s="62">
        <v>-1246.7824760000001</v>
      </c>
      <c r="BH21" s="62">
        <v>-1106.7062060000001</v>
      </c>
      <c r="BI21" s="62">
        <v>-1410.7490519999999</v>
      </c>
      <c r="BJ21" s="104">
        <f t="shared" si="13"/>
        <v>-163.9665759999998</v>
      </c>
      <c r="BK21" s="61">
        <v>-368.02113600000001</v>
      </c>
      <c r="BL21" s="62"/>
      <c r="BM21" s="62"/>
      <c r="BN21" s="62"/>
      <c r="BO21" s="104"/>
      <c r="BP21" s="248"/>
      <c r="BQ21" s="253"/>
      <c r="BR21" s="253"/>
      <c r="BS21" s="253"/>
      <c r="BT21" s="253"/>
      <c r="BU21" s="253"/>
    </row>
    <row r="22" spans="1:73" ht="28.8">
      <c r="A22" s="43" t="s">
        <v>232</v>
      </c>
      <c r="B22" s="206"/>
      <c r="C22" s="62">
        <v>-55</v>
      </c>
      <c r="D22" s="62">
        <v>-83</v>
      </c>
      <c r="E22" s="62">
        <v>-98</v>
      </c>
      <c r="F22" s="60">
        <v>-130</v>
      </c>
      <c r="G22" s="62">
        <v>-47</v>
      </c>
      <c r="H22" s="61">
        <v>11</v>
      </c>
      <c r="I22" s="62">
        <v>5</v>
      </c>
      <c r="J22" s="62">
        <v>32</v>
      </c>
      <c r="K22" s="60">
        <v>-5</v>
      </c>
      <c r="L22" s="62">
        <v>-10</v>
      </c>
      <c r="M22" s="61">
        <v>8</v>
      </c>
      <c r="N22" s="62">
        <v>-6</v>
      </c>
      <c r="O22" s="62">
        <v>33</v>
      </c>
      <c r="P22" s="60">
        <v>9</v>
      </c>
      <c r="Q22" s="62">
        <v>15</v>
      </c>
      <c r="R22" s="61">
        <v>40</v>
      </c>
      <c r="S22" s="62">
        <v>-42</v>
      </c>
      <c r="T22" s="62">
        <v>-46</v>
      </c>
      <c r="U22" s="60">
        <v>-184</v>
      </c>
      <c r="V22" s="62">
        <v>-142</v>
      </c>
      <c r="W22" s="61">
        <v>-111</v>
      </c>
      <c r="X22" s="62">
        <v>-228</v>
      </c>
      <c r="Y22" s="62">
        <v>-337</v>
      </c>
      <c r="Z22" s="60">
        <v>-907</v>
      </c>
      <c r="AA22" s="62">
        <v>-678</v>
      </c>
      <c r="AB22" s="61">
        <v>-268</v>
      </c>
      <c r="AC22" s="62">
        <v>-374</v>
      </c>
      <c r="AD22" s="62">
        <v>-413</v>
      </c>
      <c r="AE22" s="60">
        <v>-478</v>
      </c>
      <c r="AF22" s="62">
        <v>-104</v>
      </c>
      <c r="AG22" s="61">
        <v>-124</v>
      </c>
      <c r="AH22" s="62">
        <v>-236</v>
      </c>
      <c r="AI22" s="62">
        <v>-763</v>
      </c>
      <c r="AJ22" s="60">
        <v>-877</v>
      </c>
      <c r="AK22" s="62">
        <v>-642</v>
      </c>
      <c r="AL22" s="61">
        <v>-50</v>
      </c>
      <c r="AM22" s="62">
        <v>-36</v>
      </c>
      <c r="AN22" s="62">
        <v>-124</v>
      </c>
      <c r="AO22" s="62">
        <v>-151</v>
      </c>
      <c r="AP22" s="62">
        <v>-115</v>
      </c>
      <c r="AQ22" s="61">
        <v>-22</v>
      </c>
      <c r="AR22" s="62">
        <v>32</v>
      </c>
      <c r="AS22" s="62">
        <v>84</v>
      </c>
      <c r="AT22" s="60">
        <v>122</v>
      </c>
      <c r="AU22" s="172">
        <v>90</v>
      </c>
      <c r="AV22" s="83">
        <v>-6.9650590000000001</v>
      </c>
      <c r="AW22" s="83">
        <v>11.399957000000001</v>
      </c>
      <c r="AX22" s="83">
        <v>1.3114509999999999</v>
      </c>
      <c r="AY22" s="83">
        <v>-389.97037999999998</v>
      </c>
      <c r="AZ22" s="83">
        <v>-401.37033700000001</v>
      </c>
      <c r="BA22" s="174">
        <v>-63</v>
      </c>
      <c r="BB22" s="83">
        <v>-68</v>
      </c>
      <c r="BC22" s="62">
        <v>-27.524633000000001</v>
      </c>
      <c r="BD22" s="60">
        <v>-1378.244539</v>
      </c>
      <c r="BE22" s="104">
        <f t="shared" si="12"/>
        <v>-1310.244539</v>
      </c>
      <c r="BF22" s="61">
        <v>5.548305</v>
      </c>
      <c r="BG22" s="62">
        <v>-1022.338455</v>
      </c>
      <c r="BH22" s="62">
        <v>-1031.5574779999999</v>
      </c>
      <c r="BI22" s="62">
        <v>-1078.444837</v>
      </c>
      <c r="BJ22" s="104">
        <f t="shared" si="13"/>
        <v>-56.106382000000053</v>
      </c>
      <c r="BK22" s="61">
        <v>12.964859000000001</v>
      </c>
      <c r="BL22" s="62"/>
      <c r="BM22" s="62"/>
      <c r="BN22" s="62"/>
      <c r="BO22" s="104"/>
      <c r="BP22" s="248"/>
    </row>
    <row r="23" spans="1:73" ht="30" customHeight="1">
      <c r="A23" s="43" t="s">
        <v>233</v>
      </c>
      <c r="B23" s="206"/>
      <c r="C23" s="62">
        <v>928</v>
      </c>
      <c r="D23" s="62">
        <v>1815</v>
      </c>
      <c r="E23" s="62">
        <v>3638</v>
      </c>
      <c r="F23" s="60">
        <v>3614</v>
      </c>
      <c r="G23" s="62">
        <v>1799</v>
      </c>
      <c r="H23" s="61">
        <v>1526</v>
      </c>
      <c r="I23" s="62">
        <v>4134</v>
      </c>
      <c r="J23" s="62">
        <v>6556</v>
      </c>
      <c r="K23" s="60">
        <v>8117</v>
      </c>
      <c r="L23" s="62">
        <v>3982</v>
      </c>
      <c r="M23" s="61">
        <v>1626</v>
      </c>
      <c r="N23" s="62">
        <v>3911</v>
      </c>
      <c r="O23" s="62">
        <v>6983</v>
      </c>
      <c r="P23" s="60">
        <v>8466</v>
      </c>
      <c r="Q23" s="62">
        <v>4555</v>
      </c>
      <c r="R23" s="61">
        <v>2163</v>
      </c>
      <c r="S23" s="62">
        <v>4415</v>
      </c>
      <c r="T23" s="62">
        <v>6091</v>
      </c>
      <c r="U23" s="60">
        <v>7175</v>
      </c>
      <c r="V23" s="62">
        <v>2760</v>
      </c>
      <c r="W23" s="61">
        <v>2251</v>
      </c>
      <c r="X23" s="62">
        <v>4128</v>
      </c>
      <c r="Y23" s="62">
        <v>5544</v>
      </c>
      <c r="Z23" s="60">
        <v>1337</v>
      </c>
      <c r="AA23" s="62">
        <v>-2791</v>
      </c>
      <c r="AB23" s="61">
        <v>1369</v>
      </c>
      <c r="AC23" s="62">
        <v>4100</v>
      </c>
      <c r="AD23" s="62">
        <v>6203</v>
      </c>
      <c r="AE23" s="60">
        <v>2837</v>
      </c>
      <c r="AF23" s="62">
        <v>-1263</v>
      </c>
      <c r="AG23" s="61">
        <v>-3922</v>
      </c>
      <c r="AH23" s="62">
        <v>-3505</v>
      </c>
      <c r="AI23" s="62">
        <v>-3282</v>
      </c>
      <c r="AJ23" s="60">
        <v>-9119</v>
      </c>
      <c r="AK23" s="62">
        <v>-5615</v>
      </c>
      <c r="AL23" s="61">
        <v>4491</v>
      </c>
      <c r="AM23" s="62">
        <v>7718</v>
      </c>
      <c r="AN23" s="62">
        <v>13948</v>
      </c>
      <c r="AO23" s="62">
        <v>13935</v>
      </c>
      <c r="AP23" s="62">
        <v>6217</v>
      </c>
      <c r="AQ23" s="61">
        <v>5352</v>
      </c>
      <c r="AR23" s="62">
        <v>7464</v>
      </c>
      <c r="AS23" s="62">
        <v>8289</v>
      </c>
      <c r="AT23" s="60">
        <v>7726</v>
      </c>
      <c r="AU23" s="172">
        <v>263</v>
      </c>
      <c r="AV23" s="83">
        <v>4459.9405100000004</v>
      </c>
      <c r="AW23" s="83">
        <v>7935.5700029999998</v>
      </c>
      <c r="AX23" s="83">
        <v>10648.027244999999</v>
      </c>
      <c r="AY23" s="83">
        <v>10551.122445000001</v>
      </c>
      <c r="AZ23" s="83">
        <v>2615.5524420000002</v>
      </c>
      <c r="BA23" s="174">
        <v>4034</v>
      </c>
      <c r="BB23" s="83">
        <v>6585</v>
      </c>
      <c r="BC23" s="62">
        <v>11162.248265</v>
      </c>
      <c r="BD23" s="60">
        <v>5332.3130469999996</v>
      </c>
      <c r="BE23" s="104">
        <f t="shared" si="12"/>
        <v>-1252.6869530000004</v>
      </c>
      <c r="BF23" s="61">
        <v>6735.5305770000004</v>
      </c>
      <c r="BG23" s="62">
        <v>10122.492968</v>
      </c>
      <c r="BH23" s="62">
        <v>14129.935348999999</v>
      </c>
      <c r="BI23" s="62">
        <v>8088.5754870000001</v>
      </c>
      <c r="BJ23" s="104">
        <f t="shared" si="13"/>
        <v>-2033.9174810000004</v>
      </c>
      <c r="BK23" s="61">
        <v>4939.0934310000002</v>
      </c>
      <c r="BL23" s="62"/>
      <c r="BM23" s="62"/>
      <c r="BN23" s="62"/>
      <c r="BO23" s="104"/>
      <c r="BP23" s="248"/>
      <c r="BQ23" s="253"/>
      <c r="BR23" s="253"/>
      <c r="BS23" s="253"/>
      <c r="BT23" s="253"/>
      <c r="BU23" s="253"/>
    </row>
    <row r="24" spans="1:73" ht="30" customHeight="1">
      <c r="A24" s="43" t="s">
        <v>234</v>
      </c>
      <c r="B24" s="206"/>
      <c r="C24" s="62">
        <v>-544</v>
      </c>
      <c r="D24" s="62">
        <v>-1266</v>
      </c>
      <c r="E24" s="62">
        <v>-1941</v>
      </c>
      <c r="F24" s="60">
        <v>-1603</v>
      </c>
      <c r="G24" s="62">
        <v>-337</v>
      </c>
      <c r="H24" s="61">
        <v>-601</v>
      </c>
      <c r="I24" s="62">
        <v>-1493</v>
      </c>
      <c r="J24" s="62">
        <v>-2354</v>
      </c>
      <c r="K24" s="60">
        <v>-2875</v>
      </c>
      <c r="L24" s="62">
        <v>-1381</v>
      </c>
      <c r="M24" s="61">
        <v>-579</v>
      </c>
      <c r="N24" s="62">
        <v>-1324</v>
      </c>
      <c r="O24" s="62">
        <v>-2284</v>
      </c>
      <c r="P24" s="60">
        <v>-2881</v>
      </c>
      <c r="Q24" s="62">
        <v>-1557</v>
      </c>
      <c r="R24" s="61">
        <v>-534</v>
      </c>
      <c r="S24" s="62">
        <v>-1399</v>
      </c>
      <c r="T24" s="62">
        <v>-2100</v>
      </c>
      <c r="U24" s="60">
        <v>-2513</v>
      </c>
      <c r="V24" s="62">
        <v>-1114</v>
      </c>
      <c r="W24" s="61">
        <v>-668</v>
      </c>
      <c r="X24" s="62">
        <v>-1205</v>
      </c>
      <c r="Y24" s="62">
        <v>-1649</v>
      </c>
      <c r="Z24" s="60">
        <v>-1116</v>
      </c>
      <c r="AA24" s="62">
        <v>89</v>
      </c>
      <c r="AB24" s="61">
        <v>-457</v>
      </c>
      <c r="AC24" s="62">
        <v>-1499</v>
      </c>
      <c r="AD24" s="62">
        <v>-2235</v>
      </c>
      <c r="AE24" s="60">
        <v>-895</v>
      </c>
      <c r="AF24" s="62">
        <v>604</v>
      </c>
      <c r="AG24" s="61">
        <v>1319</v>
      </c>
      <c r="AH24" s="62">
        <v>1432</v>
      </c>
      <c r="AI24" s="62">
        <v>1109</v>
      </c>
      <c r="AJ24" s="60">
        <v>3700</v>
      </c>
      <c r="AK24" s="62">
        <v>2268</v>
      </c>
      <c r="AL24" s="61">
        <v>-1531</v>
      </c>
      <c r="AM24" s="62">
        <v>-2340</v>
      </c>
      <c r="AN24" s="62">
        <v>-4658</v>
      </c>
      <c r="AO24" s="62">
        <v>-4694</v>
      </c>
      <c r="AP24" s="62">
        <v>-2354</v>
      </c>
      <c r="AQ24" s="61">
        <v>-1564</v>
      </c>
      <c r="AR24" s="62">
        <v>-2660</v>
      </c>
      <c r="AS24" s="62">
        <v>-3155</v>
      </c>
      <c r="AT24" s="60">
        <v>-3271</v>
      </c>
      <c r="AU24" s="172">
        <v>-379</v>
      </c>
      <c r="AV24" s="83">
        <v>-1651.271765</v>
      </c>
      <c r="AW24" s="83">
        <v>-3127.9295139999999</v>
      </c>
      <c r="AX24" s="83">
        <v>-3910.8426319999999</v>
      </c>
      <c r="AY24" s="83">
        <v>-4564.0075639999995</v>
      </c>
      <c r="AZ24" s="83">
        <v>-1436.0780500000001</v>
      </c>
      <c r="BA24" s="174">
        <v>-2448</v>
      </c>
      <c r="BB24" s="83">
        <v>-3606</v>
      </c>
      <c r="BC24" s="62">
        <v>-4884.5225049999999</v>
      </c>
      <c r="BD24" s="60">
        <v>-3143.8382160000001</v>
      </c>
      <c r="BE24" s="104">
        <f t="shared" si="12"/>
        <v>462.1617839999999</v>
      </c>
      <c r="BF24" s="61">
        <v>-2086.7943780000001</v>
      </c>
      <c r="BG24" s="62">
        <v>-3719.1684540000001</v>
      </c>
      <c r="BH24" s="62">
        <v>-5037.8356370000001</v>
      </c>
      <c r="BI24" s="62">
        <v>-5340.914616</v>
      </c>
      <c r="BJ24" s="104">
        <f t="shared" si="13"/>
        <v>-1621.7461619999999</v>
      </c>
      <c r="BK24" s="61">
        <v>-1906.8770959999999</v>
      </c>
      <c r="BL24" s="62"/>
      <c r="BM24" s="62"/>
      <c r="BN24" s="62"/>
      <c r="BO24" s="104"/>
      <c r="BP24" s="248"/>
    </row>
    <row r="25" spans="1:73" ht="30" customHeight="1">
      <c r="A25" s="43" t="s">
        <v>235</v>
      </c>
      <c r="B25" s="206"/>
      <c r="C25" s="62">
        <v>384</v>
      </c>
      <c r="D25" s="62">
        <v>550</v>
      </c>
      <c r="E25" s="62">
        <v>1697</v>
      </c>
      <c r="F25" s="60">
        <v>2011</v>
      </c>
      <c r="G25" s="62">
        <v>1461</v>
      </c>
      <c r="H25" s="61">
        <v>925</v>
      </c>
      <c r="I25" s="62">
        <v>2641</v>
      </c>
      <c r="J25" s="62">
        <v>4202</v>
      </c>
      <c r="K25" s="60">
        <v>5242</v>
      </c>
      <c r="L25" s="62">
        <v>2601</v>
      </c>
      <c r="M25" s="61">
        <v>1047</v>
      </c>
      <c r="N25" s="62">
        <v>2587</v>
      </c>
      <c r="O25" s="62">
        <v>4699</v>
      </c>
      <c r="P25" s="60">
        <v>5585</v>
      </c>
      <c r="Q25" s="62">
        <v>2998</v>
      </c>
      <c r="R25" s="61">
        <v>1629</v>
      </c>
      <c r="S25" s="62">
        <v>3016</v>
      </c>
      <c r="T25" s="62">
        <v>3991</v>
      </c>
      <c r="U25" s="60">
        <v>4663</v>
      </c>
      <c r="V25" s="62">
        <v>1647</v>
      </c>
      <c r="W25" s="61">
        <v>1583</v>
      </c>
      <c r="X25" s="62">
        <v>2923</v>
      </c>
      <c r="Y25" s="62">
        <v>3895</v>
      </c>
      <c r="Z25" s="60">
        <v>221</v>
      </c>
      <c r="AA25" s="62">
        <v>-2702</v>
      </c>
      <c r="AB25" s="61">
        <v>912</v>
      </c>
      <c r="AC25" s="62">
        <v>2601</v>
      </c>
      <c r="AD25" s="62">
        <v>3969</v>
      </c>
      <c r="AE25" s="60">
        <v>1941</v>
      </c>
      <c r="AF25" s="62">
        <v>-660</v>
      </c>
      <c r="AG25" s="61">
        <v>-2602</v>
      </c>
      <c r="AH25" s="62">
        <v>-2073</v>
      </c>
      <c r="AI25" s="62">
        <v>-2173</v>
      </c>
      <c r="AJ25" s="60">
        <v>-5419</v>
      </c>
      <c r="AK25" s="62">
        <v>-3347</v>
      </c>
      <c r="AL25" s="61">
        <v>2961</v>
      </c>
      <c r="AM25" s="62">
        <v>5378</v>
      </c>
      <c r="AN25" s="62">
        <v>9290</v>
      </c>
      <c r="AO25" s="62">
        <v>9241</v>
      </c>
      <c r="AP25" s="62">
        <v>3863</v>
      </c>
      <c r="AQ25" s="61">
        <v>3788</v>
      </c>
      <c r="AR25" s="62">
        <v>4804</v>
      </c>
      <c r="AS25" s="62">
        <v>5134</v>
      </c>
      <c r="AT25" s="60">
        <v>4456</v>
      </c>
      <c r="AU25" s="172">
        <v>-348</v>
      </c>
      <c r="AV25" s="83">
        <v>2808.6687449999999</v>
      </c>
      <c r="AW25" s="83">
        <v>4807.6404890000003</v>
      </c>
      <c r="AX25" s="83">
        <v>6737.1846130000004</v>
      </c>
      <c r="AY25" s="83">
        <v>5987.1148810000004</v>
      </c>
      <c r="AZ25" s="83">
        <v>1179.4743920000001</v>
      </c>
      <c r="BA25" s="174">
        <v>1587</v>
      </c>
      <c r="BB25" s="83">
        <v>2979</v>
      </c>
      <c r="BC25" s="62">
        <v>6277.7257600000003</v>
      </c>
      <c r="BD25" s="60">
        <v>2188.474831</v>
      </c>
      <c r="BE25" s="104">
        <f t="shared" si="12"/>
        <v>-790.52516900000001</v>
      </c>
      <c r="BF25" s="61">
        <v>4648.7361989999999</v>
      </c>
      <c r="BG25" s="62">
        <v>6403.3245139999999</v>
      </c>
      <c r="BH25" s="62">
        <v>9092.0997119999993</v>
      </c>
      <c r="BI25" s="62">
        <v>2747.660871</v>
      </c>
      <c r="BJ25" s="104">
        <f t="shared" si="13"/>
        <v>-3655.6636429999999</v>
      </c>
      <c r="BK25" s="61">
        <v>3032.2163350000001</v>
      </c>
      <c r="BL25" s="62"/>
      <c r="BM25" s="62"/>
      <c r="BN25" s="62"/>
      <c r="BO25" s="104"/>
      <c r="BP25" s="164"/>
      <c r="BQ25" s="253"/>
      <c r="BR25" s="253"/>
      <c r="BS25" s="253"/>
      <c r="BT25" s="253"/>
      <c r="BU25" s="253"/>
    </row>
    <row r="26" spans="1:73" ht="30" customHeight="1">
      <c r="A26" s="80" t="s">
        <v>236</v>
      </c>
      <c r="B26" s="204"/>
      <c r="C26" s="60">
        <v>380</v>
      </c>
      <c r="D26" s="60">
        <v>540</v>
      </c>
      <c r="E26" s="60">
        <v>1679</v>
      </c>
      <c r="F26" s="60">
        <v>1982</v>
      </c>
      <c r="G26" s="60">
        <v>1441</v>
      </c>
      <c r="H26" s="59">
        <v>917</v>
      </c>
      <c r="I26" s="62">
        <v>2620</v>
      </c>
      <c r="J26" s="60">
        <v>4177</v>
      </c>
      <c r="K26" s="60">
        <v>5212</v>
      </c>
      <c r="L26" s="60">
        <v>2592</v>
      </c>
      <c r="M26" s="59">
        <v>1060</v>
      </c>
      <c r="N26" s="60">
        <v>2608</v>
      </c>
      <c r="O26" s="60">
        <v>4715</v>
      </c>
      <c r="P26" s="60">
        <v>5631</v>
      </c>
      <c r="Q26" s="60">
        <v>3023</v>
      </c>
      <c r="R26" s="59">
        <v>1619</v>
      </c>
      <c r="S26" s="60">
        <v>3006</v>
      </c>
      <c r="T26" s="60">
        <v>3977</v>
      </c>
      <c r="U26" s="60">
        <v>4665</v>
      </c>
      <c r="V26" s="60">
        <v>1658</v>
      </c>
      <c r="W26" s="59">
        <v>1579</v>
      </c>
      <c r="X26" s="60">
        <v>2948</v>
      </c>
      <c r="Y26" s="60">
        <v>3906</v>
      </c>
      <c r="Z26" s="60">
        <v>267</v>
      </c>
      <c r="AA26" s="60">
        <v>-2681</v>
      </c>
      <c r="AB26" s="59">
        <v>909</v>
      </c>
      <c r="AC26" s="60">
        <v>2569</v>
      </c>
      <c r="AD26" s="60">
        <v>3880</v>
      </c>
      <c r="AE26" s="60">
        <v>1956</v>
      </c>
      <c r="AF26" s="60">
        <v>-613</v>
      </c>
      <c r="AG26" s="59">
        <v>-2614</v>
      </c>
      <c r="AH26" s="60">
        <v>-2094</v>
      </c>
      <c r="AI26" s="60">
        <v>-2209</v>
      </c>
      <c r="AJ26" s="60">
        <v>-5456</v>
      </c>
      <c r="AK26" s="60">
        <v>-3362</v>
      </c>
      <c r="AL26" s="59">
        <v>2980</v>
      </c>
      <c r="AM26" s="60">
        <v>5404</v>
      </c>
      <c r="AN26" s="60">
        <v>9121</v>
      </c>
      <c r="AO26" s="60">
        <v>8979</v>
      </c>
      <c r="AP26" s="60">
        <v>3574</v>
      </c>
      <c r="AQ26" s="59">
        <v>3622</v>
      </c>
      <c r="AR26" s="60">
        <v>4418</v>
      </c>
      <c r="AS26" s="60">
        <v>4606</v>
      </c>
      <c r="AT26" s="60">
        <v>3827</v>
      </c>
      <c r="AU26" s="172">
        <v>-590</v>
      </c>
      <c r="AV26" s="83">
        <v>2647.2114660000002</v>
      </c>
      <c r="AW26" s="83">
        <v>4421.9883579999996</v>
      </c>
      <c r="AX26" s="83">
        <v>6222.0695699999997</v>
      </c>
      <c r="AY26" s="83">
        <v>5458.988679</v>
      </c>
      <c r="AZ26" s="83">
        <v>1037.000321</v>
      </c>
      <c r="BA26" s="69">
        <v>1513</v>
      </c>
      <c r="BB26" s="70">
        <v>2799</v>
      </c>
      <c r="BC26" s="60">
        <v>5977.0419190000002</v>
      </c>
      <c r="BD26" s="60">
        <v>1874.1187279999999</v>
      </c>
      <c r="BE26" s="104">
        <f t="shared" si="12"/>
        <v>-924.88127200000008</v>
      </c>
      <c r="BF26" s="59">
        <v>4392.7580610000005</v>
      </c>
      <c r="BG26" s="60">
        <v>5968.2145620000001</v>
      </c>
      <c r="BH26" s="60">
        <v>8654.2047490000004</v>
      </c>
      <c r="BI26" s="60">
        <v>2310.76613</v>
      </c>
      <c r="BJ26" s="104">
        <f t="shared" si="13"/>
        <v>-3657.4484320000001</v>
      </c>
      <c r="BK26" s="59">
        <v>3030.6774500000001</v>
      </c>
      <c r="BL26" s="60"/>
      <c r="BM26" s="60"/>
      <c r="BN26" s="60"/>
      <c r="BO26" s="104"/>
      <c r="BP26" s="248"/>
      <c r="BQ26" s="253"/>
      <c r="BR26" s="253"/>
      <c r="BS26" s="253"/>
      <c r="BT26" s="253"/>
      <c r="BU26" s="253"/>
    </row>
    <row r="27" spans="1:73" ht="30" customHeight="1">
      <c r="A27" s="81" t="s">
        <v>237</v>
      </c>
      <c r="B27" s="205"/>
      <c r="C27" s="45">
        <v>1.9E-2</v>
      </c>
      <c r="D27" s="45">
        <v>1.2E-2</v>
      </c>
      <c r="E27" s="45">
        <v>2.5999999999999999E-2</v>
      </c>
      <c r="F27" s="45">
        <v>2.3E-2</v>
      </c>
      <c r="G27" s="45">
        <v>3.3000000000000002E-2</v>
      </c>
      <c r="H27" s="44">
        <v>0.04</v>
      </c>
      <c r="I27" s="45">
        <v>5.5E-2</v>
      </c>
      <c r="J27" s="45">
        <v>5.8000000000000003E-2</v>
      </c>
      <c r="K27" s="45">
        <v>5.5E-2</v>
      </c>
      <c r="L27" s="45">
        <v>5.3999999999999999E-2</v>
      </c>
      <c r="M27" s="44">
        <v>4.3999999999999997E-2</v>
      </c>
      <c r="N27" s="45">
        <v>5.1999999999999998E-2</v>
      </c>
      <c r="O27" s="45">
        <v>6.2E-2</v>
      </c>
      <c r="P27" s="45">
        <v>5.5E-2</v>
      </c>
      <c r="Q27" s="45">
        <v>5.8999999999999997E-2</v>
      </c>
      <c r="R27" s="44">
        <v>0.06</v>
      </c>
      <c r="S27" s="45">
        <v>5.3999999999999999E-2</v>
      </c>
      <c r="T27" s="45">
        <v>4.7E-2</v>
      </c>
      <c r="U27" s="45">
        <v>0.04</v>
      </c>
      <c r="V27" s="45">
        <v>2.7E-2</v>
      </c>
      <c r="W27" s="44">
        <v>4.4999999999999998E-2</v>
      </c>
      <c r="X27" s="45">
        <v>4.1000000000000002E-2</v>
      </c>
      <c r="Y27" s="45">
        <v>3.5999999999999997E-2</v>
      </c>
      <c r="Z27" s="45">
        <v>2E-3</v>
      </c>
      <c r="AA27" s="93" t="s">
        <v>223</v>
      </c>
      <c r="AB27" s="44">
        <v>2.3E-2</v>
      </c>
      <c r="AC27" s="45">
        <v>3.2000000000000001E-2</v>
      </c>
      <c r="AD27" s="45">
        <v>3.3000000000000002E-2</v>
      </c>
      <c r="AE27" s="45">
        <v>1.2999999999999999E-2</v>
      </c>
      <c r="AF27" s="93" t="s">
        <v>223</v>
      </c>
      <c r="AG27" s="95" t="s">
        <v>223</v>
      </c>
      <c r="AH27" s="93" t="s">
        <v>223</v>
      </c>
      <c r="AI27" s="93" t="s">
        <v>223</v>
      </c>
      <c r="AJ27" s="93" t="s">
        <v>223</v>
      </c>
      <c r="AK27" s="93" t="s">
        <v>223</v>
      </c>
      <c r="AL27" s="44">
        <v>0.08</v>
      </c>
      <c r="AM27" s="45">
        <v>7.0999999999999994E-2</v>
      </c>
      <c r="AN27" s="45">
        <v>7.8E-2</v>
      </c>
      <c r="AO27" s="45">
        <v>5.8999999999999997E-2</v>
      </c>
      <c r="AP27" s="45">
        <v>4.7E-2</v>
      </c>
      <c r="AQ27" s="44">
        <f t="shared" ref="AQ27:BH27" si="14">AQ26/AQ5</f>
        <v>8.2663867080518538E-2</v>
      </c>
      <c r="AR27" s="45">
        <f t="shared" si="14"/>
        <v>4.8037403501141676E-2</v>
      </c>
      <c r="AS27" s="45">
        <f t="shared" si="14"/>
        <v>3.2697741115670212E-2</v>
      </c>
      <c r="AT27" s="45">
        <f t="shared" si="14"/>
        <v>2.0321792693288019E-2</v>
      </c>
      <c r="AU27" s="107">
        <f t="shared" si="14"/>
        <v>-6.1235080435910741E-3</v>
      </c>
      <c r="AV27" s="45">
        <f t="shared" si="14"/>
        <v>5.0266464899598698E-2</v>
      </c>
      <c r="AW27" s="45">
        <f t="shared" si="14"/>
        <v>3.9270835799665463E-2</v>
      </c>
      <c r="AX27" s="45">
        <f t="shared" si="14"/>
        <v>3.6103022460402888E-2</v>
      </c>
      <c r="AY27" s="45">
        <f t="shared" si="14"/>
        <v>2.3534998999358403E-2</v>
      </c>
      <c r="AZ27" s="45">
        <f t="shared" si="14"/>
        <v>8.6887630789299949E-3</v>
      </c>
      <c r="BA27" s="44">
        <f t="shared" si="14"/>
        <v>2.2974368318756076E-2</v>
      </c>
      <c r="BB27" s="45">
        <f t="shared" si="14"/>
        <v>2.0931797786419383E-2</v>
      </c>
      <c r="BC27" s="45">
        <f t="shared" si="14"/>
        <v>2.9620560495722564E-2</v>
      </c>
      <c r="BD27" s="45">
        <f t="shared" si="14"/>
        <v>6.9870344623520477E-3</v>
      </c>
      <c r="BE27" s="107">
        <f t="shared" si="14"/>
        <v>-6.8760284212762424E-3</v>
      </c>
      <c r="BF27" s="51">
        <f t="shared" si="14"/>
        <v>6.2878084595464026E-2</v>
      </c>
      <c r="BG27" s="52">
        <f t="shared" si="14"/>
        <v>4.2086321272500643E-2</v>
      </c>
      <c r="BH27" s="52">
        <f t="shared" si="14"/>
        <v>4.111251376239853E-2</v>
      </c>
      <c r="BI27" s="52">
        <f t="shared" ref="BI27" si="15">BI26/BI5</f>
        <v>8.2907988427191673E-3</v>
      </c>
      <c r="BJ27" s="107">
        <f>BJ26/BJ5</f>
        <v>-2.671510378380228E-2</v>
      </c>
      <c r="BK27" s="51">
        <v>4.1907937147896701E-2</v>
      </c>
      <c r="BL27" s="52"/>
      <c r="BM27" s="52"/>
      <c r="BN27" s="52"/>
      <c r="BO27" s="107"/>
      <c r="BP27" s="254"/>
      <c r="BQ27" s="255"/>
      <c r="BR27" s="255"/>
      <c r="BS27" s="255"/>
    </row>
    <row r="28" spans="1:73" ht="28.8">
      <c r="A28" s="77" t="s">
        <v>238</v>
      </c>
      <c r="B28" s="208"/>
      <c r="C28" s="60">
        <v>4</v>
      </c>
      <c r="D28" s="60">
        <v>9</v>
      </c>
      <c r="E28" s="60">
        <v>19</v>
      </c>
      <c r="F28" s="60">
        <v>29</v>
      </c>
      <c r="G28" s="60">
        <v>20</v>
      </c>
      <c r="H28" s="59">
        <v>9</v>
      </c>
      <c r="I28" s="60">
        <v>21</v>
      </c>
      <c r="J28" s="60">
        <v>26</v>
      </c>
      <c r="K28" s="60">
        <v>30</v>
      </c>
      <c r="L28" s="60">
        <v>9</v>
      </c>
      <c r="M28" s="59">
        <v>-13</v>
      </c>
      <c r="N28" s="60">
        <v>-21</v>
      </c>
      <c r="O28" s="60">
        <v>-16</v>
      </c>
      <c r="P28" s="60">
        <v>-46</v>
      </c>
      <c r="Q28" s="60">
        <v>-25</v>
      </c>
      <c r="R28" s="59">
        <v>10</v>
      </c>
      <c r="S28" s="60">
        <v>9</v>
      </c>
      <c r="T28" s="60">
        <v>14</v>
      </c>
      <c r="U28" s="60">
        <v>-2</v>
      </c>
      <c r="V28" s="60">
        <v>-11</v>
      </c>
      <c r="W28" s="59">
        <v>4</v>
      </c>
      <c r="X28" s="60">
        <v>-25</v>
      </c>
      <c r="Y28" s="60">
        <v>-11</v>
      </c>
      <c r="Z28" s="60">
        <v>-46</v>
      </c>
      <c r="AA28" s="60">
        <v>-21</v>
      </c>
      <c r="AB28" s="59">
        <v>2</v>
      </c>
      <c r="AC28" s="60">
        <v>32</v>
      </c>
      <c r="AD28" s="60">
        <v>88</v>
      </c>
      <c r="AE28" s="60">
        <v>-15</v>
      </c>
      <c r="AF28" s="60">
        <v>-47</v>
      </c>
      <c r="AG28" s="59">
        <v>12</v>
      </c>
      <c r="AH28" s="60">
        <v>22</v>
      </c>
      <c r="AI28" s="60">
        <v>36</v>
      </c>
      <c r="AJ28" s="60">
        <v>37</v>
      </c>
      <c r="AK28" s="60">
        <v>16</v>
      </c>
      <c r="AL28" s="59">
        <v>-19</v>
      </c>
      <c r="AM28" s="60">
        <v>-26</v>
      </c>
      <c r="AN28" s="60">
        <v>169</v>
      </c>
      <c r="AO28" s="60">
        <v>262</v>
      </c>
      <c r="AP28" s="60">
        <v>289</v>
      </c>
      <c r="AQ28" s="59">
        <v>166</v>
      </c>
      <c r="AR28" s="60">
        <v>387</v>
      </c>
      <c r="AS28" s="60">
        <v>528</v>
      </c>
      <c r="AT28" s="60">
        <v>628</v>
      </c>
      <c r="AU28" s="104">
        <v>242</v>
      </c>
      <c r="AV28" s="83">
        <v>161.457279</v>
      </c>
      <c r="AW28" s="83">
        <v>385.652131</v>
      </c>
      <c r="AX28" s="83">
        <v>515.11504300000001</v>
      </c>
      <c r="AY28" s="83">
        <v>528.12620200000003</v>
      </c>
      <c r="AZ28" s="83">
        <v>142.47407100000001</v>
      </c>
      <c r="BA28" s="69">
        <v>74</v>
      </c>
      <c r="BB28" s="60">
        <v>181</v>
      </c>
      <c r="BC28" s="60">
        <v>300.68384099999997</v>
      </c>
      <c r="BD28" s="60">
        <v>314.35610300000002</v>
      </c>
      <c r="BE28" s="104">
        <f>BD28-BB28</f>
        <v>133.35610300000002</v>
      </c>
      <c r="BF28" s="69">
        <v>255.978138</v>
      </c>
      <c r="BG28" s="70">
        <v>435.10995200000002</v>
      </c>
      <c r="BH28" s="70">
        <v>437.89496300000002</v>
      </c>
      <c r="BI28" s="70">
        <v>1.5388850000000001</v>
      </c>
      <c r="BJ28" s="104">
        <f>BI28-BG28</f>
        <v>-433.57106700000003</v>
      </c>
      <c r="BK28" s="69">
        <v>1.5388850000000001</v>
      </c>
      <c r="BL28" s="70"/>
      <c r="BM28" s="70"/>
      <c r="BN28" s="70"/>
      <c r="BO28" s="104"/>
      <c r="BP28" s="248"/>
    </row>
    <row r="29" spans="1:73" ht="30" customHeight="1">
      <c r="H29" s="41"/>
      <c r="I29" s="41"/>
      <c r="J29" s="41"/>
      <c r="K29" s="41"/>
      <c r="AV29" s="220" t="s">
        <v>239</v>
      </c>
      <c r="AW29" s="220"/>
      <c r="AX29" s="220"/>
      <c r="AY29" s="220"/>
      <c r="AZ29" s="220"/>
      <c r="BA29" s="219"/>
      <c r="BB29" s="219"/>
      <c r="BC29" s="219"/>
      <c r="BD29" s="219"/>
      <c r="BF29" s="219"/>
      <c r="BG29" s="225"/>
      <c r="BH29" s="225"/>
      <c r="BI29" s="225"/>
      <c r="BJ29" s="225"/>
      <c r="BK29" s="219"/>
      <c r="BL29" s="225"/>
      <c r="BM29" s="225"/>
      <c r="BN29" s="225"/>
      <c r="BO29" s="225"/>
    </row>
    <row r="30" spans="1:73" hidden="1">
      <c r="J30" s="41"/>
      <c r="K30" s="41"/>
      <c r="L30" s="41"/>
    </row>
    <row r="31" spans="1:73" hidden="1">
      <c r="A31" s="48"/>
      <c r="B31" s="48"/>
    </row>
    <row r="32" spans="1:73" hidden="1">
      <c r="A32" s="49"/>
      <c r="B32" s="49"/>
    </row>
    <row r="33" spans="1:56" hidden="1">
      <c r="A33" s="49"/>
      <c r="B33" s="49"/>
      <c r="BD33" s="41"/>
    </row>
  </sheetData>
  <autoFilter ref="A4:BP28" xr:uid="{A76DAE8F-81A1-4945-B634-652512BF8A15}"/>
  <phoneticPr fontId="18"/>
  <pageMargins left="0.35433070866141736" right="0.35433070866141736" top="0.74803149606299213" bottom="0.55118110236220474" header="0.31496062992125984" footer="0.31496062992125984"/>
  <pageSetup paperSize="8" scale="35" orientation="landscape" r:id="rId1"/>
  <ignoredErrors>
    <ignoredError sqref="BE7:BO28"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7F0BD-344E-4AF0-979C-49C2B105F15A}">
  <dimension ref="A1:BH66"/>
  <sheetViews>
    <sheetView showGridLines="0" workbookViewId="0">
      <pane xSplit="2" ySplit="4" topLeftCell="C5" activePane="bottomRight" state="frozen"/>
      <selection pane="topRight" activeCell="C1" sqref="C1"/>
      <selection pane="bottomLeft" activeCell="A5" sqref="A5"/>
      <selection pane="bottomRight" activeCell="C5" sqref="C5"/>
    </sheetView>
    <sheetView showGridLines="0" zoomScale="70" zoomScaleNormal="70" workbookViewId="1">
      <pane xSplit="2" ySplit="4" topLeftCell="AH5" activePane="bottomRight" state="frozen"/>
      <selection pane="topRight"/>
      <selection pane="bottomLeft"/>
      <selection pane="bottomRight"/>
    </sheetView>
  </sheetViews>
  <sheetFormatPr defaultColWidth="11.44140625" defaultRowHeight="13.8" zeroHeight="1" outlineLevelCol="1"/>
  <cols>
    <col min="1" max="1" width="70.77734375" style="39" customWidth="1"/>
    <col min="2" max="2" width="10.77734375" style="39" customWidth="1"/>
    <col min="3" max="22" width="10.77734375" style="39" hidden="1" customWidth="1" outlineLevel="1"/>
    <col min="23" max="23" width="10.77734375" style="39" hidden="1" customWidth="1" outlineLevel="1" collapsed="1"/>
    <col min="24" max="34" width="10.77734375" style="39" hidden="1" customWidth="1" outlineLevel="1"/>
    <col min="35" max="35" width="10.77734375" style="39" hidden="1" customWidth="1" outlineLevel="1" collapsed="1"/>
    <col min="36" max="38" width="10.77734375" style="39" hidden="1" customWidth="1" outlineLevel="1"/>
    <col min="39" max="39" width="10.77734375" style="39" customWidth="1" collapsed="1"/>
    <col min="40" max="54" width="10.77734375" style="39" customWidth="1"/>
    <col min="55" max="63" width="11.44140625" style="249"/>
    <col min="64" max="66" width="0" style="249" hidden="1" customWidth="1"/>
    <col min="67" max="16384" width="11.44140625" style="249"/>
  </cols>
  <sheetData>
    <row r="1" spans="1:60" ht="22.2" customHeight="1">
      <c r="A1" s="242" t="s">
        <v>240</v>
      </c>
      <c r="B1" s="242"/>
      <c r="C1" s="249"/>
      <c r="D1" s="249"/>
      <c r="E1" s="249"/>
      <c r="F1" s="249"/>
      <c r="G1" s="249"/>
      <c r="H1" s="253"/>
      <c r="I1" s="253"/>
      <c r="J1" s="256"/>
      <c r="K1" s="249"/>
      <c r="L1" s="249"/>
      <c r="M1" s="249"/>
      <c r="N1" s="249"/>
      <c r="O1" s="249"/>
      <c r="P1" s="249"/>
      <c r="Q1" s="249"/>
      <c r="R1" s="249"/>
      <c r="S1" s="249"/>
      <c r="T1" s="249"/>
      <c r="U1" s="249"/>
      <c r="V1" s="249"/>
      <c r="W1" s="249"/>
      <c r="X1" s="249"/>
      <c r="Y1" s="249"/>
      <c r="Z1" s="249"/>
      <c r="AA1" s="249"/>
      <c r="AB1" s="249"/>
      <c r="AC1" s="249"/>
      <c r="AD1" s="249"/>
      <c r="AE1" s="249"/>
      <c r="AF1" s="249"/>
      <c r="AG1" s="249"/>
      <c r="AH1" s="249"/>
      <c r="AI1" s="249"/>
      <c r="AJ1" s="249"/>
      <c r="AK1" s="249"/>
      <c r="AL1" s="249"/>
      <c r="AM1" s="244"/>
      <c r="AN1" s="244"/>
      <c r="AO1" s="244"/>
      <c r="AP1" s="244"/>
      <c r="AQ1" s="249"/>
      <c r="AR1" s="249"/>
      <c r="AS1" s="249"/>
      <c r="AT1" s="249"/>
      <c r="AU1" s="249"/>
      <c r="AV1" s="249"/>
      <c r="AW1" s="249"/>
      <c r="AX1" s="249"/>
      <c r="AY1" s="249"/>
      <c r="AZ1" s="249"/>
      <c r="BA1" s="249"/>
      <c r="BB1" s="249"/>
    </row>
    <row r="2" spans="1:60" ht="15" customHeight="1">
      <c r="A2" s="314" t="s">
        <v>241</v>
      </c>
      <c r="B2" s="314"/>
      <c r="C2" s="315"/>
      <c r="D2" s="315"/>
      <c r="E2" s="315"/>
      <c r="F2" s="315"/>
      <c r="G2" s="315"/>
      <c r="H2" s="315"/>
      <c r="I2" s="315"/>
      <c r="J2" s="256"/>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row>
    <row r="3" spans="1:60" s="259" customFormat="1" ht="15" customHeight="1">
      <c r="A3" s="126" t="s">
        <v>242</v>
      </c>
      <c r="B3" s="196"/>
      <c r="C3" s="212" t="s">
        <v>243</v>
      </c>
      <c r="D3" s="213"/>
      <c r="E3" s="213"/>
      <c r="F3" s="214"/>
      <c r="G3" s="215" t="s">
        <v>244</v>
      </c>
      <c r="H3" s="216"/>
      <c r="I3" s="216"/>
      <c r="J3" s="307"/>
      <c r="K3" s="212" t="s">
        <v>245</v>
      </c>
      <c r="L3" s="213"/>
      <c r="M3" s="213"/>
      <c r="N3" s="214"/>
      <c r="O3" s="215" t="s">
        <v>246</v>
      </c>
      <c r="P3" s="216"/>
      <c r="Q3" s="216"/>
      <c r="R3" s="217"/>
      <c r="S3" s="212" t="s">
        <v>247</v>
      </c>
      <c r="T3" s="213"/>
      <c r="U3" s="213"/>
      <c r="V3" s="214"/>
      <c r="W3" s="215" t="s">
        <v>248</v>
      </c>
      <c r="X3" s="216"/>
      <c r="Y3" s="216"/>
      <c r="Z3" s="217"/>
      <c r="AA3" s="212" t="s">
        <v>249</v>
      </c>
      <c r="AB3" s="213"/>
      <c r="AC3" s="213"/>
      <c r="AD3" s="214"/>
      <c r="AE3" s="215" t="s">
        <v>250</v>
      </c>
      <c r="AF3" s="216"/>
      <c r="AG3" s="216"/>
      <c r="AH3" s="217"/>
      <c r="AI3" s="212" t="s">
        <v>251</v>
      </c>
      <c r="AJ3" s="213"/>
      <c r="AK3" s="213"/>
      <c r="AL3" s="214"/>
      <c r="AM3" s="186" t="s">
        <v>252</v>
      </c>
      <c r="AN3" s="187"/>
      <c r="AO3" s="187"/>
      <c r="AP3" s="187"/>
      <c r="AQ3" s="212" t="s">
        <v>433</v>
      </c>
      <c r="AR3" s="213"/>
      <c r="AS3" s="213"/>
      <c r="AT3" s="214"/>
      <c r="AU3" s="186" t="s">
        <v>434</v>
      </c>
      <c r="AV3" s="187"/>
      <c r="AW3" s="187"/>
      <c r="AX3" s="187"/>
      <c r="AY3" s="212" t="s">
        <v>443</v>
      </c>
      <c r="AZ3" s="213"/>
      <c r="BA3" s="213"/>
      <c r="BB3" s="213"/>
      <c r="BC3" s="258"/>
    </row>
    <row r="4" spans="1:60" s="262" customFormat="1" ht="27" customHeight="1">
      <c r="A4" s="166" t="s">
        <v>207</v>
      </c>
      <c r="B4" s="100"/>
      <c r="C4" s="102" t="s">
        <v>253</v>
      </c>
      <c r="D4" s="102" t="s">
        <v>254</v>
      </c>
      <c r="E4" s="102" t="s">
        <v>255</v>
      </c>
      <c r="F4" s="102" t="s">
        <v>256</v>
      </c>
      <c r="G4" s="102" t="s">
        <v>253</v>
      </c>
      <c r="H4" s="102" t="s">
        <v>254</v>
      </c>
      <c r="I4" s="102" t="s">
        <v>255</v>
      </c>
      <c r="J4" s="102" t="s">
        <v>256</v>
      </c>
      <c r="K4" s="102" t="s">
        <v>253</v>
      </c>
      <c r="L4" s="102" t="s">
        <v>254</v>
      </c>
      <c r="M4" s="102" t="s">
        <v>255</v>
      </c>
      <c r="N4" s="102" t="s">
        <v>256</v>
      </c>
      <c r="O4" s="102" t="s">
        <v>253</v>
      </c>
      <c r="P4" s="102" t="s">
        <v>254</v>
      </c>
      <c r="Q4" s="102" t="s">
        <v>255</v>
      </c>
      <c r="R4" s="102" t="s">
        <v>256</v>
      </c>
      <c r="S4" s="102" t="s">
        <v>253</v>
      </c>
      <c r="T4" s="102" t="s">
        <v>254</v>
      </c>
      <c r="U4" s="102" t="s">
        <v>255</v>
      </c>
      <c r="V4" s="102" t="s">
        <v>256</v>
      </c>
      <c r="W4" s="102" t="s">
        <v>253</v>
      </c>
      <c r="X4" s="102" t="s">
        <v>254</v>
      </c>
      <c r="Y4" s="102" t="s">
        <v>255</v>
      </c>
      <c r="Z4" s="102" t="s">
        <v>256</v>
      </c>
      <c r="AA4" s="102" t="s">
        <v>253</v>
      </c>
      <c r="AB4" s="102" t="s">
        <v>254</v>
      </c>
      <c r="AC4" s="102" t="s">
        <v>255</v>
      </c>
      <c r="AD4" s="102" t="s">
        <v>256</v>
      </c>
      <c r="AE4" s="102" t="s">
        <v>253</v>
      </c>
      <c r="AF4" s="102" t="s">
        <v>254</v>
      </c>
      <c r="AG4" s="102" t="s">
        <v>255</v>
      </c>
      <c r="AH4" s="102" t="s">
        <v>256</v>
      </c>
      <c r="AI4" s="102" t="s">
        <v>253</v>
      </c>
      <c r="AJ4" s="102" t="s">
        <v>254</v>
      </c>
      <c r="AK4" s="102" t="s">
        <v>255</v>
      </c>
      <c r="AL4" s="102" t="s">
        <v>256</v>
      </c>
      <c r="AM4" s="102" t="s">
        <v>253</v>
      </c>
      <c r="AN4" s="102" t="s">
        <v>254</v>
      </c>
      <c r="AO4" s="102" t="s">
        <v>255</v>
      </c>
      <c r="AP4" s="102" t="s">
        <v>256</v>
      </c>
      <c r="AQ4" s="102" t="s">
        <v>253</v>
      </c>
      <c r="AR4" s="102" t="s">
        <v>254</v>
      </c>
      <c r="AS4" s="102" t="s">
        <v>255</v>
      </c>
      <c r="AT4" s="121" t="s">
        <v>256</v>
      </c>
      <c r="AU4" s="102" t="s">
        <v>253</v>
      </c>
      <c r="AV4" s="102" t="s">
        <v>254</v>
      </c>
      <c r="AW4" s="102" t="s">
        <v>255</v>
      </c>
      <c r="AX4" s="121" t="s">
        <v>256</v>
      </c>
      <c r="AY4" s="102" t="s">
        <v>253</v>
      </c>
      <c r="AZ4" s="102" t="s">
        <v>254</v>
      </c>
      <c r="BA4" s="102" t="s">
        <v>255</v>
      </c>
      <c r="BB4" s="121" t="s">
        <v>256</v>
      </c>
      <c r="BC4" s="260"/>
      <c r="BD4" s="251"/>
      <c r="BE4" s="251"/>
      <c r="BF4" s="251"/>
      <c r="BG4" s="251"/>
      <c r="BH4" s="261"/>
    </row>
    <row r="5" spans="1:60" ht="30" customHeight="1">
      <c r="A5" s="42" t="s">
        <v>214</v>
      </c>
      <c r="B5" s="42"/>
      <c r="C5" s="57">
        <v>20019</v>
      </c>
      <c r="D5" s="58">
        <v>23225</v>
      </c>
      <c r="E5" s="58">
        <v>22447</v>
      </c>
      <c r="F5" s="58">
        <v>21603</v>
      </c>
      <c r="G5" s="57">
        <v>22932</v>
      </c>
      <c r="H5" s="58">
        <v>24865</v>
      </c>
      <c r="I5" s="58">
        <v>24046</v>
      </c>
      <c r="J5" s="58">
        <v>23744</v>
      </c>
      <c r="K5" s="57">
        <v>24185</v>
      </c>
      <c r="L5" s="58">
        <v>25998</v>
      </c>
      <c r="M5" s="58">
        <v>26228</v>
      </c>
      <c r="N5" s="58">
        <v>25368</v>
      </c>
      <c r="O5" s="57">
        <v>27161</v>
      </c>
      <c r="P5" s="58">
        <v>28878</v>
      </c>
      <c r="Q5" s="58">
        <v>28574</v>
      </c>
      <c r="R5" s="58">
        <v>31892</v>
      </c>
      <c r="S5" s="57">
        <v>35385</v>
      </c>
      <c r="T5" s="58">
        <v>36596</v>
      </c>
      <c r="U5" s="58">
        <v>36915</v>
      </c>
      <c r="V5" s="58">
        <v>36126</v>
      </c>
      <c r="W5" s="57">
        <v>39212</v>
      </c>
      <c r="X5" s="58">
        <v>40805</v>
      </c>
      <c r="Y5" s="58">
        <v>39255</v>
      </c>
      <c r="Z5" s="58">
        <v>37206</v>
      </c>
      <c r="AA5" s="57">
        <v>27294</v>
      </c>
      <c r="AB5" s="58">
        <v>36179</v>
      </c>
      <c r="AC5" s="58">
        <v>37347</v>
      </c>
      <c r="AD5" s="58">
        <v>33940</v>
      </c>
      <c r="AE5" s="57">
        <v>37420</v>
      </c>
      <c r="AF5" s="58">
        <v>39222</v>
      </c>
      <c r="AG5" s="58">
        <v>40280</v>
      </c>
      <c r="AH5" s="58">
        <v>36433</v>
      </c>
      <c r="AI5" s="57">
        <v>43816</v>
      </c>
      <c r="AJ5" s="58">
        <v>48154</v>
      </c>
      <c r="AK5" s="58">
        <v>48897</v>
      </c>
      <c r="AL5" s="58">
        <v>47454</v>
      </c>
      <c r="AM5" s="57">
        <v>52664</v>
      </c>
      <c r="AN5" s="58">
        <v>59938.779528999999</v>
      </c>
      <c r="AO5" s="58">
        <v>59739.719508000002</v>
      </c>
      <c r="AP5" s="58">
        <v>59609.871634000003</v>
      </c>
      <c r="AQ5" s="57">
        <v>65856</v>
      </c>
      <c r="AR5" s="58">
        <v>67864</v>
      </c>
      <c r="AS5" s="58">
        <v>68066.872562000004</v>
      </c>
      <c r="AT5" s="58">
        <v>66441.135783000005</v>
      </c>
      <c r="AU5" s="57">
        <v>69861.511992</v>
      </c>
      <c r="AV5" s="58">
        <v>71947.379390000002</v>
      </c>
      <c r="AW5" s="58">
        <v>68691.609731000004</v>
      </c>
      <c r="AX5" s="58">
        <v>68214.032170999999</v>
      </c>
      <c r="AY5" s="57">
        <v>72317.504899000007</v>
      </c>
      <c r="AZ5" s="58"/>
      <c r="BA5" s="58"/>
      <c r="BB5" s="58"/>
      <c r="BC5" s="248"/>
      <c r="BF5" s="253"/>
      <c r="BG5" s="253"/>
      <c r="BH5" s="253"/>
    </row>
    <row r="6" spans="1:60" ht="30" customHeight="1">
      <c r="A6" s="50" t="s">
        <v>215</v>
      </c>
      <c r="B6" s="50"/>
      <c r="C6" s="66">
        <v>-4933</v>
      </c>
      <c r="D6" s="67">
        <v>-6090</v>
      </c>
      <c r="E6" s="67">
        <v>-5740</v>
      </c>
      <c r="F6" s="67">
        <v>-5546</v>
      </c>
      <c r="G6" s="66">
        <v>-5603</v>
      </c>
      <c r="H6" s="67">
        <v>-6417</v>
      </c>
      <c r="I6" s="67">
        <v>-6054</v>
      </c>
      <c r="J6" s="67">
        <v>-6032</v>
      </c>
      <c r="K6" s="66">
        <v>-6250</v>
      </c>
      <c r="L6" s="67">
        <v>-6569</v>
      </c>
      <c r="M6" s="67">
        <v>-6778</v>
      </c>
      <c r="N6" s="67">
        <v>-6618</v>
      </c>
      <c r="O6" s="66">
        <v>-6923</v>
      </c>
      <c r="P6" s="67">
        <v>-7480</v>
      </c>
      <c r="Q6" s="67">
        <v>-7712</v>
      </c>
      <c r="R6" s="67">
        <v>-8745</v>
      </c>
      <c r="S6" s="66">
        <v>-9551</v>
      </c>
      <c r="T6" s="67">
        <v>-9867</v>
      </c>
      <c r="U6" s="67">
        <v>-9935</v>
      </c>
      <c r="V6" s="67">
        <v>-9764</v>
      </c>
      <c r="W6" s="66">
        <v>-10376</v>
      </c>
      <c r="X6" s="67">
        <v>-10526</v>
      </c>
      <c r="Y6" s="67">
        <v>-9834</v>
      </c>
      <c r="Z6" s="67">
        <v>-9468</v>
      </c>
      <c r="AA6" s="66">
        <v>-7129</v>
      </c>
      <c r="AB6" s="67">
        <v>-9419</v>
      </c>
      <c r="AC6" s="67">
        <v>-9546</v>
      </c>
      <c r="AD6" s="67">
        <v>-8636</v>
      </c>
      <c r="AE6" s="66">
        <v>-9012</v>
      </c>
      <c r="AF6" s="67">
        <v>-9739</v>
      </c>
      <c r="AG6" s="67">
        <v>-10233</v>
      </c>
      <c r="AH6" s="67">
        <v>-9196</v>
      </c>
      <c r="AI6" s="66">
        <v>-10927</v>
      </c>
      <c r="AJ6" s="67">
        <v>-12348</v>
      </c>
      <c r="AK6" s="67">
        <v>-12688</v>
      </c>
      <c r="AL6" s="67">
        <v>-11854</v>
      </c>
      <c r="AM6" s="66">
        <v>-12709</v>
      </c>
      <c r="AN6" s="70">
        <v>-14308.478993000001</v>
      </c>
      <c r="AO6" s="70">
        <v>-14607.234117</v>
      </c>
      <c r="AP6" s="70">
        <v>-14155.845378</v>
      </c>
      <c r="AQ6" s="59">
        <v>-15504</v>
      </c>
      <c r="AR6" s="67">
        <v>-16074</v>
      </c>
      <c r="AS6" s="67">
        <v>-16567.436837000001</v>
      </c>
      <c r="AT6" s="67">
        <v>-16146.560584999999</v>
      </c>
      <c r="AU6" s="59">
        <v>-16756.145471</v>
      </c>
      <c r="AV6" s="60">
        <v>-17547.934847</v>
      </c>
      <c r="AW6" s="60">
        <v>-17176.608616999998</v>
      </c>
      <c r="AX6" s="60">
        <v>-16616.382559999998</v>
      </c>
      <c r="AY6" s="59">
        <v>-17389.504687000001</v>
      </c>
      <c r="AZ6" s="60"/>
      <c r="BA6" s="60"/>
      <c r="BB6" s="60"/>
      <c r="BC6" s="248"/>
    </row>
    <row r="7" spans="1:60" ht="15" customHeight="1">
      <c r="A7" s="78" t="s">
        <v>216</v>
      </c>
      <c r="B7" s="78"/>
      <c r="C7" s="51">
        <v>0.246</v>
      </c>
      <c r="D7" s="52">
        <v>0.26200000000000001</v>
      </c>
      <c r="E7" s="52">
        <v>0.25600000000000001</v>
      </c>
      <c r="F7" s="52">
        <v>0.25700000000000001</v>
      </c>
      <c r="G7" s="51">
        <v>0.24399999999999999</v>
      </c>
      <c r="H7" s="52">
        <v>0.25800000000000001</v>
      </c>
      <c r="I7" s="52">
        <v>0.252</v>
      </c>
      <c r="J7" s="52">
        <v>0.254</v>
      </c>
      <c r="K7" s="51">
        <v>0.25800000000000001</v>
      </c>
      <c r="L7" s="52">
        <v>0.253</v>
      </c>
      <c r="M7" s="52">
        <v>0.25800000000000001</v>
      </c>
      <c r="N7" s="52">
        <v>0.26100000000000001</v>
      </c>
      <c r="O7" s="51">
        <v>0.255</v>
      </c>
      <c r="P7" s="52">
        <v>0.25900000000000001</v>
      </c>
      <c r="Q7" s="52">
        <v>0.27</v>
      </c>
      <c r="R7" s="52">
        <v>0.27400000000000002</v>
      </c>
      <c r="S7" s="51">
        <v>0.27</v>
      </c>
      <c r="T7" s="52">
        <v>0.27</v>
      </c>
      <c r="U7" s="52">
        <v>0.26900000000000002</v>
      </c>
      <c r="V7" s="52">
        <v>0.27</v>
      </c>
      <c r="W7" s="51">
        <v>0.26500000000000001</v>
      </c>
      <c r="X7" s="52">
        <v>0.25800000000000001</v>
      </c>
      <c r="Y7" s="52">
        <v>0.251</v>
      </c>
      <c r="Z7" s="52">
        <v>0.254</v>
      </c>
      <c r="AA7" s="51">
        <v>0.26100000000000001</v>
      </c>
      <c r="AB7" s="52">
        <v>0.26</v>
      </c>
      <c r="AC7" s="52">
        <v>0.25600000000000001</v>
      </c>
      <c r="AD7" s="52">
        <v>0.254</v>
      </c>
      <c r="AE7" s="51">
        <v>0.24099999999999999</v>
      </c>
      <c r="AF7" s="52">
        <v>0.248</v>
      </c>
      <c r="AG7" s="52">
        <v>0.254</v>
      </c>
      <c r="AH7" s="52">
        <v>0.252</v>
      </c>
      <c r="AI7" s="51">
        <v>0.249</v>
      </c>
      <c r="AJ7" s="52">
        <v>0.25600000000000001</v>
      </c>
      <c r="AK7" s="52">
        <v>0.25900000000000001</v>
      </c>
      <c r="AL7" s="52">
        <v>0.25</v>
      </c>
      <c r="AM7" s="51">
        <v>0.24099999999999999</v>
      </c>
      <c r="AN7" s="45">
        <v>0.23871822391840947</v>
      </c>
      <c r="AO7" s="45">
        <v>0.24451460832593772</v>
      </c>
      <c r="AP7" s="45">
        <v>0.23747485089241252</v>
      </c>
      <c r="AQ7" s="44">
        <v>0.23542274052478135</v>
      </c>
      <c r="AR7" s="45">
        <v>0.23685606507131912</v>
      </c>
      <c r="AS7" s="52">
        <v>0.24339941315666055</v>
      </c>
      <c r="AT7" s="52">
        <v>0.24302053832636838</v>
      </c>
      <c r="AU7" s="51">
        <v>0.23984802208287137</v>
      </c>
      <c r="AV7" s="52">
        <v>0.24389956932106127</v>
      </c>
      <c r="AW7" s="52">
        <v>0.25005395395834384</v>
      </c>
      <c r="AX7" s="52">
        <v>0.24359185392157717</v>
      </c>
      <c r="AY7" s="51">
        <v>0.24046051797951978</v>
      </c>
      <c r="AZ7" s="52"/>
      <c r="BA7" s="52"/>
      <c r="BB7" s="52"/>
      <c r="BC7" s="248"/>
    </row>
    <row r="8" spans="1:60" ht="30" customHeight="1">
      <c r="A8" s="50" t="s">
        <v>217</v>
      </c>
      <c r="B8" s="50"/>
      <c r="C8" s="66">
        <v>15086</v>
      </c>
      <c r="D8" s="67">
        <v>17135</v>
      </c>
      <c r="E8" s="67">
        <v>16708</v>
      </c>
      <c r="F8" s="67">
        <v>16057</v>
      </c>
      <c r="G8" s="66">
        <v>17329</v>
      </c>
      <c r="H8" s="67">
        <v>18448</v>
      </c>
      <c r="I8" s="67">
        <v>17992</v>
      </c>
      <c r="J8" s="67">
        <v>17712</v>
      </c>
      <c r="K8" s="66">
        <v>17935</v>
      </c>
      <c r="L8" s="67">
        <v>19429</v>
      </c>
      <c r="M8" s="67">
        <v>19449</v>
      </c>
      <c r="N8" s="67">
        <v>18750</v>
      </c>
      <c r="O8" s="66">
        <v>20237</v>
      </c>
      <c r="P8" s="67">
        <v>21398</v>
      </c>
      <c r="Q8" s="67">
        <v>20862</v>
      </c>
      <c r="R8" s="67">
        <v>23147</v>
      </c>
      <c r="S8" s="66">
        <v>25834</v>
      </c>
      <c r="T8" s="67">
        <v>26729</v>
      </c>
      <c r="U8" s="67">
        <v>26980</v>
      </c>
      <c r="V8" s="67">
        <v>26362</v>
      </c>
      <c r="W8" s="66">
        <v>28836</v>
      </c>
      <c r="X8" s="67">
        <v>30279</v>
      </c>
      <c r="Y8" s="67">
        <v>29421</v>
      </c>
      <c r="Z8" s="67">
        <v>27737</v>
      </c>
      <c r="AA8" s="66">
        <v>20165</v>
      </c>
      <c r="AB8" s="67">
        <v>26760</v>
      </c>
      <c r="AC8" s="67">
        <v>27802</v>
      </c>
      <c r="AD8" s="67">
        <v>25304</v>
      </c>
      <c r="AE8" s="66">
        <v>28409</v>
      </c>
      <c r="AF8" s="67">
        <v>29483</v>
      </c>
      <c r="AG8" s="67">
        <v>30046</v>
      </c>
      <c r="AH8" s="67">
        <v>27236</v>
      </c>
      <c r="AI8" s="66">
        <v>32889</v>
      </c>
      <c r="AJ8" s="67">
        <v>35806</v>
      </c>
      <c r="AK8" s="67">
        <v>36209</v>
      </c>
      <c r="AL8" s="67">
        <v>35600</v>
      </c>
      <c r="AM8" s="66">
        <v>39955</v>
      </c>
      <c r="AN8" s="67">
        <v>45630.300536000002</v>
      </c>
      <c r="AO8" s="67">
        <v>45132.485391000002</v>
      </c>
      <c r="AP8" s="168">
        <v>45454.026255999997</v>
      </c>
      <c r="AQ8" s="61">
        <v>50353</v>
      </c>
      <c r="AR8" s="67">
        <v>51790</v>
      </c>
      <c r="AS8" s="67">
        <v>51499.435725000003</v>
      </c>
      <c r="AT8" s="67">
        <v>50294.575198000006</v>
      </c>
      <c r="AU8" s="59">
        <v>53105.366521000004</v>
      </c>
      <c r="AV8" s="60">
        <v>54399.444542999991</v>
      </c>
      <c r="AW8" s="60">
        <v>51515.001113999999</v>
      </c>
      <c r="AX8" s="60">
        <v>51597.649611000001</v>
      </c>
      <c r="AY8" s="59">
        <v>54928.000211999999</v>
      </c>
      <c r="AZ8" s="60"/>
      <c r="BA8" s="60"/>
      <c r="BB8" s="60"/>
      <c r="BC8" s="248"/>
      <c r="BD8" s="253"/>
      <c r="BE8" s="253"/>
      <c r="BF8" s="253"/>
      <c r="BG8" s="253"/>
      <c r="BH8" s="253"/>
    </row>
    <row r="9" spans="1:60" ht="15" customHeight="1">
      <c r="A9" s="79" t="s">
        <v>218</v>
      </c>
      <c r="B9" s="79"/>
      <c r="C9" s="51">
        <v>0.754</v>
      </c>
      <c r="D9" s="52">
        <v>0.73799999999999999</v>
      </c>
      <c r="E9" s="52">
        <v>0.74399999999999999</v>
      </c>
      <c r="F9" s="52">
        <v>0.74299999999999999</v>
      </c>
      <c r="G9" s="51">
        <v>0.75600000000000001</v>
      </c>
      <c r="H9" s="52">
        <v>0.74199999999999999</v>
      </c>
      <c r="I9" s="52">
        <v>0.748</v>
      </c>
      <c r="J9" s="52">
        <v>0.746</v>
      </c>
      <c r="K9" s="51">
        <v>0.74199999999999999</v>
      </c>
      <c r="L9" s="52">
        <v>0.747</v>
      </c>
      <c r="M9" s="52">
        <v>0.74199999999999999</v>
      </c>
      <c r="N9" s="52">
        <v>0.73899999999999999</v>
      </c>
      <c r="O9" s="51">
        <v>0.745</v>
      </c>
      <c r="P9" s="52">
        <v>0.74099999999999999</v>
      </c>
      <c r="Q9" s="52">
        <v>0.73</v>
      </c>
      <c r="R9" s="52">
        <v>0.72599999999999998</v>
      </c>
      <c r="S9" s="51">
        <v>0.73</v>
      </c>
      <c r="T9" s="52">
        <v>0.73</v>
      </c>
      <c r="U9" s="52">
        <v>0.73099999999999998</v>
      </c>
      <c r="V9" s="52">
        <v>0.73</v>
      </c>
      <c r="W9" s="51">
        <v>0.73499999999999999</v>
      </c>
      <c r="X9" s="52">
        <v>0.74199999999999999</v>
      </c>
      <c r="Y9" s="52">
        <v>0.749</v>
      </c>
      <c r="Z9" s="52">
        <v>0.746</v>
      </c>
      <c r="AA9" s="51">
        <v>0.73899999999999999</v>
      </c>
      <c r="AB9" s="52">
        <v>0.74</v>
      </c>
      <c r="AC9" s="52">
        <v>0.74399999999999999</v>
      </c>
      <c r="AD9" s="52">
        <v>0.746</v>
      </c>
      <c r="AE9" s="51">
        <v>0.75900000000000001</v>
      </c>
      <c r="AF9" s="52">
        <v>0.752</v>
      </c>
      <c r="AG9" s="52">
        <v>0.746</v>
      </c>
      <c r="AH9" s="52">
        <v>0.748</v>
      </c>
      <c r="AI9" s="51">
        <v>0.751</v>
      </c>
      <c r="AJ9" s="52">
        <v>0.74399999999999999</v>
      </c>
      <c r="AK9" s="52">
        <v>0.74099999999999999</v>
      </c>
      <c r="AL9" s="52">
        <v>0.75</v>
      </c>
      <c r="AM9" s="51">
        <v>0.75900000000000001</v>
      </c>
      <c r="AN9" s="45">
        <v>0.76128177608159053</v>
      </c>
      <c r="AO9" s="45">
        <v>0.75548539167406226</v>
      </c>
      <c r="AP9" s="45">
        <v>0.76252514910758751</v>
      </c>
      <c r="AQ9" s="44">
        <v>0.76459244412050531</v>
      </c>
      <c r="AR9" s="52">
        <v>0.76314393492868093</v>
      </c>
      <c r="AS9" s="52">
        <v>0.75660058684333942</v>
      </c>
      <c r="AT9" s="52">
        <v>0.75697946167363162</v>
      </c>
      <c r="AU9" s="51">
        <v>0.76015197791712863</v>
      </c>
      <c r="AV9" s="52">
        <v>0.75610043067893862</v>
      </c>
      <c r="AW9" s="52">
        <v>0.74994604604165604</v>
      </c>
      <c r="AX9" s="52">
        <v>0.75640814607842277</v>
      </c>
      <c r="AY9" s="51">
        <v>0.75953948202048016</v>
      </c>
      <c r="AZ9" s="52"/>
      <c r="BA9" s="52"/>
      <c r="BB9" s="52"/>
      <c r="BC9" s="248"/>
    </row>
    <row r="10" spans="1:60" ht="30" customHeight="1">
      <c r="A10" s="50" t="s">
        <v>219</v>
      </c>
      <c r="B10" s="50"/>
      <c r="C10" s="69">
        <v>-13891</v>
      </c>
      <c r="D10" s="70">
        <v>-15158</v>
      </c>
      <c r="E10" s="70">
        <v>-14877</v>
      </c>
      <c r="F10" s="70">
        <v>-14678</v>
      </c>
      <c r="G10" s="69">
        <v>-15678</v>
      </c>
      <c r="H10" s="70">
        <v>-15820</v>
      </c>
      <c r="I10" s="70">
        <v>-15497</v>
      </c>
      <c r="J10" s="70">
        <v>-15353</v>
      </c>
      <c r="K10" s="69">
        <v>-16000</v>
      </c>
      <c r="L10" s="70">
        <v>-17030</v>
      </c>
      <c r="M10" s="70">
        <v>-16798</v>
      </c>
      <c r="N10" s="70">
        <v>-16451</v>
      </c>
      <c r="O10" s="69">
        <v>-18053</v>
      </c>
      <c r="P10" s="70">
        <v>-18910</v>
      </c>
      <c r="Q10" s="70">
        <v>-19130</v>
      </c>
      <c r="R10" s="70">
        <v>-21592</v>
      </c>
      <c r="S10" s="69">
        <v>-23598</v>
      </c>
      <c r="T10" s="70">
        <v>-24571</v>
      </c>
      <c r="U10" s="70">
        <v>-24801</v>
      </c>
      <c r="V10" s="70">
        <v>-25664</v>
      </c>
      <c r="W10" s="69">
        <v>-26405</v>
      </c>
      <c r="X10" s="70">
        <v>-26870</v>
      </c>
      <c r="Y10" s="70">
        <v>-26992</v>
      </c>
      <c r="Z10" s="70">
        <v>-27124</v>
      </c>
      <c r="AA10" s="69">
        <v>-24358</v>
      </c>
      <c r="AB10" s="70">
        <v>-26119</v>
      </c>
      <c r="AC10" s="70">
        <v>-26880</v>
      </c>
      <c r="AD10" s="70">
        <v>-26547</v>
      </c>
      <c r="AE10" s="69">
        <v>-26444</v>
      </c>
      <c r="AF10" s="70">
        <v>-27460</v>
      </c>
      <c r="AG10" s="70">
        <v>-27819</v>
      </c>
      <c r="AH10" s="70">
        <v>-28020</v>
      </c>
      <c r="AI10" s="69">
        <v>-30042</v>
      </c>
      <c r="AJ10" s="70">
        <v>-33928</v>
      </c>
      <c r="AK10" s="70">
        <v>-34713</v>
      </c>
      <c r="AL10" s="70">
        <v>-34836</v>
      </c>
      <c r="AM10" s="69">
        <v>-36050</v>
      </c>
      <c r="AN10" s="70">
        <v>-41597.926899999999</v>
      </c>
      <c r="AO10" s="70">
        <v>-41471.913774000001</v>
      </c>
      <c r="AP10" s="172">
        <v>-42762.877869000004</v>
      </c>
      <c r="AQ10" s="174">
        <v>-45930</v>
      </c>
      <c r="AR10" s="70">
        <v>-46628</v>
      </c>
      <c r="AS10" s="70">
        <v>-47035.809613999998</v>
      </c>
      <c r="AT10" s="67">
        <v>-46137.42947599999</v>
      </c>
      <c r="AU10" s="59">
        <v>-46738.181183000001</v>
      </c>
      <c r="AV10" s="60">
        <v>-48992.187478</v>
      </c>
      <c r="AW10" s="60">
        <v>-47394.852289999995</v>
      </c>
      <c r="AX10" s="60">
        <v>-46032.615774000005</v>
      </c>
      <c r="AY10" s="59">
        <v>-49151.591034999998</v>
      </c>
      <c r="AZ10" s="60"/>
      <c r="BA10" s="60"/>
      <c r="BB10" s="60"/>
      <c r="BC10" s="248"/>
    </row>
    <row r="11" spans="1:60" ht="15" customHeight="1">
      <c r="A11" s="79" t="s">
        <v>220</v>
      </c>
      <c r="B11" s="79"/>
      <c r="C11" s="51">
        <v>0.69399999999999995</v>
      </c>
      <c r="D11" s="52">
        <v>0.65300000000000002</v>
      </c>
      <c r="E11" s="52">
        <v>0.66300000000000003</v>
      </c>
      <c r="F11" s="52">
        <v>0.67900000000000005</v>
      </c>
      <c r="G11" s="51">
        <v>0.68400000000000005</v>
      </c>
      <c r="H11" s="52">
        <v>0.63600000000000001</v>
      </c>
      <c r="I11" s="52">
        <v>0.64400000000000002</v>
      </c>
      <c r="J11" s="52">
        <v>0.64700000000000002</v>
      </c>
      <c r="K11" s="51">
        <v>0.66200000000000003</v>
      </c>
      <c r="L11" s="52">
        <v>0.65500000000000003</v>
      </c>
      <c r="M11" s="52">
        <v>0.64</v>
      </c>
      <c r="N11" s="52">
        <v>0.64900000000000002</v>
      </c>
      <c r="O11" s="51">
        <v>0.66500000000000004</v>
      </c>
      <c r="P11" s="52">
        <v>0.65500000000000003</v>
      </c>
      <c r="Q11" s="52">
        <v>0.66900000000000004</v>
      </c>
      <c r="R11" s="52">
        <v>0.67700000000000005</v>
      </c>
      <c r="S11" s="51">
        <v>0.66700000000000004</v>
      </c>
      <c r="T11" s="52">
        <v>0.67100000000000004</v>
      </c>
      <c r="U11" s="52">
        <v>0.67200000000000004</v>
      </c>
      <c r="V11" s="52">
        <v>0.71</v>
      </c>
      <c r="W11" s="51">
        <v>0.67300000000000004</v>
      </c>
      <c r="X11" s="52">
        <v>0.65800000000000003</v>
      </c>
      <c r="Y11" s="52">
        <v>0.68799999999999994</v>
      </c>
      <c r="Z11" s="52">
        <v>0.72899999999999998</v>
      </c>
      <c r="AA11" s="51">
        <v>0.89200000000000002</v>
      </c>
      <c r="AB11" s="52">
        <v>0.72199999999999998</v>
      </c>
      <c r="AC11" s="52">
        <v>0.72</v>
      </c>
      <c r="AD11" s="52">
        <v>0.78200000000000003</v>
      </c>
      <c r="AE11" s="51">
        <v>0.70699999999999996</v>
      </c>
      <c r="AF11" s="52">
        <v>0.7</v>
      </c>
      <c r="AG11" s="52">
        <v>0.69099999999999995</v>
      </c>
      <c r="AH11" s="52">
        <v>0.76900000000000002</v>
      </c>
      <c r="AI11" s="51">
        <v>0.68600000000000005</v>
      </c>
      <c r="AJ11" s="52">
        <v>0.70499999999999996</v>
      </c>
      <c r="AK11" s="52">
        <v>0.71</v>
      </c>
      <c r="AL11" s="52">
        <v>0.73399999999999999</v>
      </c>
      <c r="AM11" s="51">
        <v>0.68500000000000005</v>
      </c>
      <c r="AN11" s="52">
        <v>0.69400690549385979</v>
      </c>
      <c r="AO11" s="52">
        <v>0.69421005179721873</v>
      </c>
      <c r="AP11" s="183">
        <v>0.71737913028165468</v>
      </c>
      <c r="AQ11" s="44">
        <v>0.69743075801749299</v>
      </c>
      <c r="AR11" s="52">
        <v>0.68708004243781684</v>
      </c>
      <c r="AS11" s="52">
        <v>0.69102351619220548</v>
      </c>
      <c r="AT11" s="52">
        <v>0.69441060770976415</v>
      </c>
      <c r="AU11" s="51">
        <v>0.6690118757857989</v>
      </c>
      <c r="AV11" s="52">
        <v>0.68094471116774891</v>
      </c>
      <c r="AW11" s="52">
        <v>0.68996566648533575</v>
      </c>
      <c r="AX11" s="52">
        <v>0.6748261949770793</v>
      </c>
      <c r="AY11" s="51">
        <v>0.67966381173750445</v>
      </c>
      <c r="AZ11" s="52"/>
      <c r="BA11" s="52"/>
      <c r="BB11" s="52"/>
      <c r="BC11" s="248"/>
    </row>
    <row r="12" spans="1:60" ht="30" customHeight="1">
      <c r="A12" s="181" t="s">
        <v>221</v>
      </c>
      <c r="B12" s="181"/>
      <c r="C12" s="69">
        <v>1196</v>
      </c>
      <c r="D12" s="70">
        <v>1976</v>
      </c>
      <c r="E12" s="70">
        <v>1830</v>
      </c>
      <c r="F12" s="70">
        <v>1379</v>
      </c>
      <c r="G12" s="69">
        <v>1652</v>
      </c>
      <c r="H12" s="70">
        <v>2628</v>
      </c>
      <c r="I12" s="70">
        <v>2496</v>
      </c>
      <c r="J12" s="70">
        <v>2359</v>
      </c>
      <c r="K12" s="69">
        <v>1935</v>
      </c>
      <c r="L12" s="70">
        <v>2398</v>
      </c>
      <c r="M12" s="70">
        <v>2651</v>
      </c>
      <c r="N12" s="70">
        <v>2299</v>
      </c>
      <c r="O12" s="69">
        <v>2185</v>
      </c>
      <c r="P12" s="70">
        <v>2488</v>
      </c>
      <c r="Q12" s="70">
        <v>1732</v>
      </c>
      <c r="R12" s="70">
        <v>1555</v>
      </c>
      <c r="S12" s="69">
        <v>2235</v>
      </c>
      <c r="T12" s="70">
        <v>2158</v>
      </c>
      <c r="U12" s="70">
        <v>2178</v>
      </c>
      <c r="V12" s="70">
        <v>699</v>
      </c>
      <c r="W12" s="69">
        <v>2431</v>
      </c>
      <c r="X12" s="70">
        <v>3409</v>
      </c>
      <c r="Y12" s="70">
        <v>2429</v>
      </c>
      <c r="Z12" s="70">
        <v>613</v>
      </c>
      <c r="AA12" s="69">
        <v>-4193</v>
      </c>
      <c r="AB12" s="70">
        <v>641</v>
      </c>
      <c r="AC12" s="70">
        <v>922</v>
      </c>
      <c r="AD12" s="70">
        <v>-1242</v>
      </c>
      <c r="AE12" s="69">
        <v>1964</v>
      </c>
      <c r="AF12" s="70">
        <v>2023</v>
      </c>
      <c r="AG12" s="70">
        <v>2227</v>
      </c>
      <c r="AH12" s="70">
        <v>-784</v>
      </c>
      <c r="AI12" s="69">
        <v>2846</v>
      </c>
      <c r="AJ12" s="70">
        <v>1878</v>
      </c>
      <c r="AK12" s="70">
        <v>1496</v>
      </c>
      <c r="AL12" s="70">
        <v>764</v>
      </c>
      <c r="AM12" s="69">
        <v>3905</v>
      </c>
      <c r="AN12" s="70">
        <v>4032.3736359999998</v>
      </c>
      <c r="AO12" s="70">
        <v>3660.5716170000001</v>
      </c>
      <c r="AP12" s="172">
        <v>2691.1483870000002</v>
      </c>
      <c r="AQ12" s="174">
        <v>4423</v>
      </c>
      <c r="AR12" s="70">
        <v>5162</v>
      </c>
      <c r="AS12" s="70">
        <v>4463.6261109999996</v>
      </c>
      <c r="AT12" s="67">
        <v>4157.1457220000011</v>
      </c>
      <c r="AU12" s="59">
        <v>6367.1853380000002</v>
      </c>
      <c r="AV12" s="60">
        <v>5407.2570649999989</v>
      </c>
      <c r="AW12" s="60">
        <v>4120.1488240000017</v>
      </c>
      <c r="AX12" s="60">
        <v>5565.033836999999</v>
      </c>
      <c r="AY12" s="59">
        <v>5776.4091770000005</v>
      </c>
      <c r="AZ12" s="60"/>
      <c r="BA12" s="60"/>
      <c r="BB12" s="60"/>
      <c r="BC12" s="248"/>
      <c r="BD12" s="253"/>
      <c r="BE12" s="253"/>
      <c r="BF12" s="253"/>
      <c r="BG12" s="253"/>
      <c r="BH12" s="253"/>
    </row>
    <row r="13" spans="1:60" ht="15" customHeight="1">
      <c r="A13" s="81" t="s">
        <v>222</v>
      </c>
      <c r="B13" s="81"/>
      <c r="C13" s="51">
        <v>0.06</v>
      </c>
      <c r="D13" s="52">
        <v>8.5000000000000006E-2</v>
      </c>
      <c r="E13" s="52">
        <v>8.2000000000000003E-2</v>
      </c>
      <c r="F13" s="52">
        <v>6.4000000000000001E-2</v>
      </c>
      <c r="G13" s="51">
        <v>7.1999999999999995E-2</v>
      </c>
      <c r="H13" s="52">
        <v>0.106</v>
      </c>
      <c r="I13" s="52">
        <v>0.104</v>
      </c>
      <c r="J13" s="52">
        <v>9.9000000000000005E-2</v>
      </c>
      <c r="K13" s="51">
        <v>0.08</v>
      </c>
      <c r="L13" s="52">
        <v>9.1999999999999998E-2</v>
      </c>
      <c r="M13" s="52">
        <v>0.10100000000000001</v>
      </c>
      <c r="N13" s="52">
        <v>9.0999999999999998E-2</v>
      </c>
      <c r="O13" s="51">
        <v>0.08</v>
      </c>
      <c r="P13" s="52">
        <v>8.5999999999999993E-2</v>
      </c>
      <c r="Q13" s="52">
        <v>6.0999999999999999E-2</v>
      </c>
      <c r="R13" s="52">
        <v>4.9000000000000002E-2</v>
      </c>
      <c r="S13" s="51">
        <v>6.3E-2</v>
      </c>
      <c r="T13" s="52">
        <v>5.8999999999999997E-2</v>
      </c>
      <c r="U13" s="52">
        <v>5.8999999999999997E-2</v>
      </c>
      <c r="V13" s="52">
        <v>1.9E-2</v>
      </c>
      <c r="W13" s="51">
        <v>6.2E-2</v>
      </c>
      <c r="X13" s="52">
        <v>8.4000000000000005E-2</v>
      </c>
      <c r="Y13" s="52">
        <v>6.2E-2</v>
      </c>
      <c r="Z13" s="52">
        <v>1.6E-2</v>
      </c>
      <c r="AA13" s="96" t="s">
        <v>223</v>
      </c>
      <c r="AB13" s="52">
        <v>1.7999999999999999E-2</v>
      </c>
      <c r="AC13" s="52">
        <v>2.5000000000000001E-2</v>
      </c>
      <c r="AD13" s="93" t="s">
        <v>223</v>
      </c>
      <c r="AE13" s="51">
        <v>5.1999999999999998E-2</v>
      </c>
      <c r="AF13" s="52">
        <v>5.1999999999999998E-2</v>
      </c>
      <c r="AG13" s="52">
        <v>5.5E-2</v>
      </c>
      <c r="AH13" s="93" t="s">
        <v>257</v>
      </c>
      <c r="AI13" s="51">
        <v>6.5000000000000002E-2</v>
      </c>
      <c r="AJ13" s="52">
        <v>3.9E-2</v>
      </c>
      <c r="AK13" s="52">
        <v>3.1E-2</v>
      </c>
      <c r="AL13" s="52">
        <v>1.6E-2</v>
      </c>
      <c r="AM13" s="51">
        <v>7.3999999999999996E-2</v>
      </c>
      <c r="AN13" s="52">
        <v>6.7274870587730753E-2</v>
      </c>
      <c r="AO13" s="52">
        <v>6.1275339876843533E-2</v>
      </c>
      <c r="AP13" s="52">
        <v>4.5146018825932777E-2</v>
      </c>
      <c r="AQ13" s="44">
        <v>6.7161686103012638E-2</v>
      </c>
      <c r="AR13" s="52">
        <v>7.606389249086408E-2</v>
      </c>
      <c r="AS13" s="52">
        <v>6.557707065113387E-2</v>
      </c>
      <c r="AT13" s="52">
        <v>6.256885396386723E-2</v>
      </c>
      <c r="AU13" s="51">
        <v>9.1140102131329781E-2</v>
      </c>
      <c r="AV13" s="52">
        <v>7.5155719511189809E-2</v>
      </c>
      <c r="AW13" s="52">
        <v>5.9980379556320247E-2</v>
      </c>
      <c r="AX13" s="52">
        <v>8.1581951101343572E-2</v>
      </c>
      <c r="AY13" s="51">
        <v>7.9875670282975639E-2</v>
      </c>
      <c r="AZ13" s="52"/>
      <c r="BA13" s="52"/>
      <c r="BB13" s="52"/>
      <c r="BC13" s="248"/>
    </row>
    <row r="14" spans="1:60" ht="30" customHeight="1">
      <c r="A14" s="50" t="s">
        <v>224</v>
      </c>
      <c r="B14" s="50"/>
      <c r="C14" s="69">
        <v>-60</v>
      </c>
      <c r="D14" s="70">
        <v>-928</v>
      </c>
      <c r="E14" s="70">
        <v>-39</v>
      </c>
      <c r="F14" s="70">
        <v>-1128</v>
      </c>
      <c r="G14" s="69">
        <v>-132</v>
      </c>
      <c r="H14" s="70">
        <v>-171</v>
      </c>
      <c r="I14" s="70">
        <v>-44</v>
      </c>
      <c r="J14" s="70">
        <v>-557</v>
      </c>
      <c r="K14" s="69">
        <v>-109</v>
      </c>
      <c r="L14" s="70">
        <v>-44</v>
      </c>
      <c r="M14" s="70">
        <v>-22</v>
      </c>
      <c r="N14" s="70">
        <v>-499</v>
      </c>
      <c r="O14" s="69">
        <v>-27</v>
      </c>
      <c r="P14" s="70">
        <v>-151</v>
      </c>
      <c r="Q14" s="70">
        <v>-19</v>
      </c>
      <c r="R14" s="70">
        <v>-1</v>
      </c>
      <c r="S14" s="69">
        <v>-48</v>
      </c>
      <c r="T14" s="70">
        <v>-95</v>
      </c>
      <c r="U14" s="70">
        <v>-9</v>
      </c>
      <c r="V14" s="70">
        <v>-3478</v>
      </c>
      <c r="W14" s="69">
        <v>-12</v>
      </c>
      <c r="X14" s="70">
        <v>-43</v>
      </c>
      <c r="Y14" s="70">
        <v>-92</v>
      </c>
      <c r="Z14" s="70">
        <v>-3671</v>
      </c>
      <c r="AA14" s="69">
        <v>-543</v>
      </c>
      <c r="AB14" s="70">
        <v>-580</v>
      </c>
      <c r="AC14" s="70">
        <v>-313</v>
      </c>
      <c r="AD14" s="70">
        <v>-5238</v>
      </c>
      <c r="AE14" s="69">
        <v>-335</v>
      </c>
      <c r="AF14" s="70">
        <v>-250</v>
      </c>
      <c r="AG14" s="70">
        <v>-492</v>
      </c>
      <c r="AH14" s="70">
        <v>-3109</v>
      </c>
      <c r="AI14" s="69">
        <v>-173</v>
      </c>
      <c r="AJ14" s="70">
        <v>-88</v>
      </c>
      <c r="AK14" s="70">
        <v>-220</v>
      </c>
      <c r="AL14" s="70">
        <v>-1866</v>
      </c>
      <c r="AM14" s="69">
        <v>-42</v>
      </c>
      <c r="AN14" s="70">
        <v>-59.716141999999998</v>
      </c>
      <c r="AO14" s="70">
        <v>-141.66949199999999</v>
      </c>
      <c r="AP14" s="172">
        <v>-2306.897743</v>
      </c>
      <c r="AQ14" s="174">
        <v>-578</v>
      </c>
      <c r="AR14" s="70">
        <v>-155</v>
      </c>
      <c r="AS14" s="70">
        <v>-349.19561399999998</v>
      </c>
      <c r="AT14" s="67">
        <v>-6983.9199060000001</v>
      </c>
      <c r="AU14" s="59">
        <v>-88.054773999999995</v>
      </c>
      <c r="AV14" s="60">
        <v>-79.941391999999993</v>
      </c>
      <c r="AW14" s="60">
        <v>-74.586751000000021</v>
      </c>
      <c r="AX14" s="60">
        <v>-11165.371929000001</v>
      </c>
      <c r="AY14" s="59">
        <v>-197.24757399999999</v>
      </c>
      <c r="AZ14" s="60"/>
      <c r="BA14" s="60"/>
      <c r="BB14" s="60"/>
      <c r="BC14" s="248"/>
    </row>
    <row r="15" spans="1:60" ht="30" customHeight="1">
      <c r="A15" s="50" t="s">
        <v>225</v>
      </c>
      <c r="B15" s="50"/>
      <c r="C15" s="66">
        <v>31</v>
      </c>
      <c r="D15" s="67">
        <v>71</v>
      </c>
      <c r="E15" s="67">
        <v>104</v>
      </c>
      <c r="F15" s="67">
        <v>117</v>
      </c>
      <c r="G15" s="66">
        <v>91</v>
      </c>
      <c r="H15" s="67">
        <v>553</v>
      </c>
      <c r="I15" s="67">
        <v>57</v>
      </c>
      <c r="J15" s="67">
        <v>159</v>
      </c>
      <c r="K15" s="66">
        <v>183</v>
      </c>
      <c r="L15" s="67">
        <v>119</v>
      </c>
      <c r="M15" s="67">
        <v>71</v>
      </c>
      <c r="N15" s="67">
        <v>150</v>
      </c>
      <c r="O15" s="66">
        <v>65</v>
      </c>
      <c r="P15" s="67">
        <v>51</v>
      </c>
      <c r="Q15" s="67">
        <v>94</v>
      </c>
      <c r="R15" s="67">
        <v>125</v>
      </c>
      <c r="S15" s="66">
        <v>118</v>
      </c>
      <c r="T15" s="67">
        <v>43</v>
      </c>
      <c r="U15" s="67">
        <v>78</v>
      </c>
      <c r="V15" s="67">
        <v>323</v>
      </c>
      <c r="W15" s="66">
        <v>228</v>
      </c>
      <c r="X15" s="67">
        <v>86</v>
      </c>
      <c r="Y15" s="67">
        <v>102</v>
      </c>
      <c r="Z15" s="67">
        <v>594</v>
      </c>
      <c r="AA15" s="66">
        <v>1435</v>
      </c>
      <c r="AB15" s="67">
        <v>1276</v>
      </c>
      <c r="AC15" s="67">
        <v>749</v>
      </c>
      <c r="AD15" s="67">
        <v>1499</v>
      </c>
      <c r="AE15" s="66">
        <v>3418</v>
      </c>
      <c r="AF15" s="67">
        <v>2972</v>
      </c>
      <c r="AG15" s="67">
        <v>4903</v>
      </c>
      <c r="AH15" s="67">
        <v>4197</v>
      </c>
      <c r="AI15" s="66">
        <v>2687</v>
      </c>
      <c r="AJ15" s="67">
        <v>1516</v>
      </c>
      <c r="AK15" s="67">
        <v>544</v>
      </c>
      <c r="AL15" s="67">
        <v>777</v>
      </c>
      <c r="AM15" s="66">
        <v>162</v>
      </c>
      <c r="AN15" s="67">
        <v>340.580488</v>
      </c>
      <c r="AO15" s="67">
        <v>192.616444</v>
      </c>
      <c r="AP15" s="168">
        <v>233.56125499999999</v>
      </c>
      <c r="AQ15" s="61">
        <v>170</v>
      </c>
      <c r="AR15" s="67">
        <v>297</v>
      </c>
      <c r="AS15" s="67">
        <v>235.641627</v>
      </c>
      <c r="AT15" s="67">
        <v>814.01188200000001</v>
      </c>
      <c r="AU15" s="59">
        <v>2168.9318229999999</v>
      </c>
      <c r="AV15" s="60">
        <v>28.743649999999889</v>
      </c>
      <c r="AW15" s="60">
        <v>243.51468700000032</v>
      </c>
      <c r="AX15" s="60">
        <v>498.77969600000006</v>
      </c>
      <c r="AY15" s="59">
        <v>1379.491571</v>
      </c>
      <c r="AZ15" s="60"/>
      <c r="BA15" s="60"/>
      <c r="BB15" s="60"/>
      <c r="BC15" s="248"/>
    </row>
    <row r="16" spans="1:60" ht="30" customHeight="1">
      <c r="A16" s="50" t="s">
        <v>226</v>
      </c>
      <c r="B16" s="50"/>
      <c r="C16" s="66">
        <v>-23</v>
      </c>
      <c r="D16" s="67">
        <v>-280</v>
      </c>
      <c r="E16" s="67">
        <v>-65</v>
      </c>
      <c r="F16" s="67">
        <v>-6</v>
      </c>
      <c r="G16" s="66">
        <v>-45</v>
      </c>
      <c r="H16" s="67">
        <v>-114</v>
      </c>
      <c r="I16" s="67">
        <v>-47</v>
      </c>
      <c r="J16" s="67">
        <v>-151</v>
      </c>
      <c r="K16" s="66">
        <v>-54</v>
      </c>
      <c r="L16" s="67">
        <v>-65</v>
      </c>
      <c r="M16" s="67">
        <v>-63</v>
      </c>
      <c r="N16" s="67">
        <v>-332</v>
      </c>
      <c r="O16" s="66">
        <v>-108</v>
      </c>
      <c r="P16" s="67">
        <v>-81</v>
      </c>
      <c r="Q16" s="67">
        <v>-101</v>
      </c>
      <c r="R16" s="67">
        <v>-172</v>
      </c>
      <c r="S16" s="66">
        <v>-68</v>
      </c>
      <c r="T16" s="67">
        <v>-222</v>
      </c>
      <c r="U16" s="67">
        <v>-486</v>
      </c>
      <c r="V16" s="67">
        <v>-1125</v>
      </c>
      <c r="W16" s="66">
        <v>-596</v>
      </c>
      <c r="X16" s="67">
        <v>-419</v>
      </c>
      <c r="Y16" s="67">
        <v>-181</v>
      </c>
      <c r="Z16" s="67">
        <v>-511</v>
      </c>
      <c r="AA16" s="66">
        <v>-249</v>
      </c>
      <c r="AB16" s="67">
        <v>-495</v>
      </c>
      <c r="AC16" s="67">
        <v>-377</v>
      </c>
      <c r="AD16" s="67">
        <v>-627</v>
      </c>
      <c r="AE16" s="66">
        <v>-278</v>
      </c>
      <c r="AF16" s="67">
        <v>-1306</v>
      </c>
      <c r="AG16" s="67">
        <v>-340</v>
      </c>
      <c r="AH16" s="67">
        <v>-567</v>
      </c>
      <c r="AI16" s="66">
        <v>-669</v>
      </c>
      <c r="AJ16" s="67">
        <v>-1518</v>
      </c>
      <c r="AK16" s="67">
        <v>-231</v>
      </c>
      <c r="AL16" s="67">
        <v>-277</v>
      </c>
      <c r="AM16" s="66">
        <v>-108</v>
      </c>
      <c r="AN16" s="67">
        <v>-428.110478</v>
      </c>
      <c r="AO16" s="67">
        <v>-163.21921900000001</v>
      </c>
      <c r="AP16" s="168">
        <v>-579.363067</v>
      </c>
      <c r="AQ16" s="174">
        <v>-497</v>
      </c>
      <c r="AR16" s="67">
        <v>-1264</v>
      </c>
      <c r="AS16" s="67">
        <v>-370.22936700000002</v>
      </c>
      <c r="AT16" s="67">
        <v>-850.63790299999982</v>
      </c>
      <c r="AU16" s="59">
        <v>-395.79469699999999</v>
      </c>
      <c r="AV16" s="60">
        <v>-1016.7131139999999</v>
      </c>
      <c r="AW16" s="60">
        <v>-412.491626</v>
      </c>
      <c r="AX16" s="60">
        <v>-588.87126100000023</v>
      </c>
      <c r="AY16" s="59">
        <v>-1664.5034659999999</v>
      </c>
      <c r="AZ16" s="60"/>
      <c r="BA16" s="60"/>
      <c r="BB16" s="60"/>
      <c r="BC16" s="248"/>
    </row>
    <row r="17" spans="1:60" ht="30" customHeight="1">
      <c r="A17" s="181" t="s">
        <v>227</v>
      </c>
      <c r="B17" s="181"/>
      <c r="C17" s="69">
        <v>1144</v>
      </c>
      <c r="D17" s="70">
        <v>839</v>
      </c>
      <c r="E17" s="70">
        <v>1831</v>
      </c>
      <c r="F17" s="70">
        <v>361</v>
      </c>
      <c r="G17" s="69">
        <v>1565</v>
      </c>
      <c r="H17" s="70">
        <v>2896</v>
      </c>
      <c r="I17" s="70">
        <v>2461</v>
      </c>
      <c r="J17" s="70">
        <v>1811</v>
      </c>
      <c r="K17" s="69">
        <v>1955</v>
      </c>
      <c r="L17" s="70">
        <v>2408</v>
      </c>
      <c r="M17" s="70">
        <v>2637</v>
      </c>
      <c r="N17" s="70">
        <v>1619</v>
      </c>
      <c r="O17" s="69">
        <v>2115</v>
      </c>
      <c r="P17" s="70">
        <v>2306</v>
      </c>
      <c r="Q17" s="70">
        <v>1706</v>
      </c>
      <c r="R17" s="70">
        <v>1508</v>
      </c>
      <c r="S17" s="69">
        <v>2238</v>
      </c>
      <c r="T17" s="70">
        <v>1884</v>
      </c>
      <c r="U17" s="70">
        <v>1761</v>
      </c>
      <c r="V17" s="70">
        <v>-3581</v>
      </c>
      <c r="W17" s="69">
        <v>2051</v>
      </c>
      <c r="X17" s="70">
        <v>3033</v>
      </c>
      <c r="Y17" s="70">
        <v>2258</v>
      </c>
      <c r="Z17" s="70">
        <v>-2975</v>
      </c>
      <c r="AA17" s="69">
        <v>-3550</v>
      </c>
      <c r="AB17" s="70">
        <v>843</v>
      </c>
      <c r="AC17" s="70">
        <v>980</v>
      </c>
      <c r="AD17" s="70">
        <v>-5609</v>
      </c>
      <c r="AE17" s="69">
        <v>4769</v>
      </c>
      <c r="AF17" s="70">
        <v>3439</v>
      </c>
      <c r="AG17" s="70">
        <v>6298</v>
      </c>
      <c r="AH17" s="70">
        <v>-264</v>
      </c>
      <c r="AI17" s="69">
        <v>4691</v>
      </c>
      <c r="AJ17" s="70">
        <v>1789</v>
      </c>
      <c r="AK17" s="70">
        <v>1589</v>
      </c>
      <c r="AL17" s="70">
        <v>-603</v>
      </c>
      <c r="AM17" s="69">
        <v>3917</v>
      </c>
      <c r="AN17" s="70">
        <v>3885.127504</v>
      </c>
      <c r="AO17" s="70">
        <v>3548.2993499999998</v>
      </c>
      <c r="AP17" s="172">
        <v>38.448832000000003</v>
      </c>
      <c r="AQ17" s="178">
        <v>3518</v>
      </c>
      <c r="AR17" s="70">
        <v>4040</v>
      </c>
      <c r="AS17" s="70">
        <v>3979.8427569999999</v>
      </c>
      <c r="AT17" s="67">
        <v>-2863.4002049999999</v>
      </c>
      <c r="AU17" s="59">
        <v>8052.2676899999997</v>
      </c>
      <c r="AV17" s="60">
        <v>4339.3462090000003</v>
      </c>
      <c r="AW17" s="60">
        <v>3876.5851340000008</v>
      </c>
      <c r="AX17" s="60">
        <v>-5690.4296570000006</v>
      </c>
      <c r="AY17" s="59">
        <v>5294.1497079999999</v>
      </c>
      <c r="AZ17" s="60"/>
      <c r="BA17" s="60"/>
      <c r="BB17" s="60"/>
      <c r="BC17" s="248"/>
      <c r="BD17" s="253"/>
      <c r="BE17" s="253"/>
      <c r="BF17" s="253"/>
      <c r="BG17" s="253"/>
      <c r="BH17" s="253"/>
    </row>
    <row r="18" spans="1:60" ht="15" customHeight="1">
      <c r="A18" s="81" t="s">
        <v>228</v>
      </c>
      <c r="B18" s="81"/>
      <c r="C18" s="51">
        <v>5.7000000000000002E-2</v>
      </c>
      <c r="D18" s="52">
        <v>3.5999999999999997E-2</v>
      </c>
      <c r="E18" s="52">
        <v>8.2000000000000003E-2</v>
      </c>
      <c r="F18" s="52">
        <v>1.7000000000000001E-2</v>
      </c>
      <c r="G18" s="51">
        <v>6.8000000000000005E-2</v>
      </c>
      <c r="H18" s="52">
        <v>0.11600000000000001</v>
      </c>
      <c r="I18" s="52">
        <v>0.10199999999999999</v>
      </c>
      <c r="J18" s="52">
        <v>7.5999999999999998E-2</v>
      </c>
      <c r="K18" s="51">
        <v>8.1000000000000003E-2</v>
      </c>
      <c r="L18" s="52">
        <v>9.2999999999999999E-2</v>
      </c>
      <c r="M18" s="52">
        <v>0.10100000000000001</v>
      </c>
      <c r="N18" s="52">
        <v>6.4000000000000001E-2</v>
      </c>
      <c r="O18" s="51">
        <v>7.8E-2</v>
      </c>
      <c r="P18" s="52">
        <v>0.08</v>
      </c>
      <c r="Q18" s="52">
        <v>0.06</v>
      </c>
      <c r="R18" s="52">
        <v>4.7E-2</v>
      </c>
      <c r="S18" s="51">
        <v>6.3E-2</v>
      </c>
      <c r="T18" s="52">
        <v>5.0999999999999997E-2</v>
      </c>
      <c r="U18" s="52">
        <v>4.8000000000000001E-2</v>
      </c>
      <c r="V18" s="93" t="s">
        <v>223</v>
      </c>
      <c r="W18" s="51">
        <v>5.1999999999999998E-2</v>
      </c>
      <c r="X18" s="52">
        <v>7.3999999999999996E-2</v>
      </c>
      <c r="Y18" s="52">
        <v>5.8000000000000003E-2</v>
      </c>
      <c r="Z18" s="93" t="s">
        <v>223</v>
      </c>
      <c r="AA18" s="95" t="s">
        <v>223</v>
      </c>
      <c r="AB18" s="52">
        <v>2.3E-2</v>
      </c>
      <c r="AC18" s="52">
        <v>2.5999999999999999E-2</v>
      </c>
      <c r="AD18" s="93" t="s">
        <v>223</v>
      </c>
      <c r="AE18" s="51">
        <v>0.127</v>
      </c>
      <c r="AF18" s="52">
        <v>8.7999999999999995E-2</v>
      </c>
      <c r="AG18" s="52">
        <v>0.156</v>
      </c>
      <c r="AH18" s="93" t="s">
        <v>223</v>
      </c>
      <c r="AI18" s="51">
        <v>0.107</v>
      </c>
      <c r="AJ18" s="52">
        <v>3.6999999999999998E-2</v>
      </c>
      <c r="AK18" s="52">
        <v>3.3000000000000002E-2</v>
      </c>
      <c r="AL18" s="93" t="s">
        <v>223</v>
      </c>
      <c r="AM18" s="51">
        <v>7.3999999999999996E-2</v>
      </c>
      <c r="AN18" s="52">
        <v>6.4818261808622088E-2</v>
      </c>
      <c r="AO18" s="52">
        <v>5.9395982760261069E-2</v>
      </c>
      <c r="AP18" s="52">
        <v>6.4500779730030039E-4</v>
      </c>
      <c r="AQ18" s="44">
        <v>5.3419582118561709E-2</v>
      </c>
      <c r="AR18" s="52">
        <v>5.9530826358599555E-2</v>
      </c>
      <c r="AS18" s="52">
        <v>5.8469599192689285E-2</v>
      </c>
      <c r="AT18" s="52">
        <v>-4.3096797958903123E-2</v>
      </c>
      <c r="AU18" s="51">
        <v>0.11526042681300805</v>
      </c>
      <c r="AV18" s="52">
        <v>6.0312776445657836E-2</v>
      </c>
      <c r="AW18" s="52">
        <v>5.6434623517790806E-2</v>
      </c>
      <c r="AX18" s="52">
        <v>-8.3420221263788411E-2</v>
      </c>
      <c r="AY18" s="51">
        <v>7.3207029410015029E-2</v>
      </c>
      <c r="AZ18" s="52"/>
      <c r="BA18" s="52"/>
      <c r="BB18" s="52"/>
      <c r="BC18" s="248"/>
    </row>
    <row r="19" spans="1:60" ht="30" customHeight="1">
      <c r="A19" s="50" t="s">
        <v>229</v>
      </c>
      <c r="B19" s="50"/>
      <c r="C19" s="69">
        <v>43</v>
      </c>
      <c r="D19" s="70">
        <v>72</v>
      </c>
      <c r="E19" s="70">
        <v>131</v>
      </c>
      <c r="F19" s="70">
        <v>-39</v>
      </c>
      <c r="G19" s="69">
        <v>45</v>
      </c>
      <c r="H19" s="70">
        <v>49</v>
      </c>
      <c r="I19" s="70">
        <v>40</v>
      </c>
      <c r="J19" s="70">
        <v>21</v>
      </c>
      <c r="K19" s="69">
        <v>46</v>
      </c>
      <c r="L19" s="70">
        <v>44</v>
      </c>
      <c r="M19" s="70">
        <v>466</v>
      </c>
      <c r="N19" s="70">
        <v>18</v>
      </c>
      <c r="O19" s="69">
        <v>71</v>
      </c>
      <c r="P19" s="70">
        <v>99</v>
      </c>
      <c r="Q19" s="70">
        <v>45</v>
      </c>
      <c r="R19" s="70">
        <v>-32</v>
      </c>
      <c r="S19" s="69">
        <v>199</v>
      </c>
      <c r="T19" s="70">
        <v>194</v>
      </c>
      <c r="U19" s="70">
        <v>50</v>
      </c>
      <c r="V19" s="70">
        <v>75</v>
      </c>
      <c r="W19" s="69">
        <v>55</v>
      </c>
      <c r="X19" s="70">
        <v>63</v>
      </c>
      <c r="Y19" s="70">
        <v>31</v>
      </c>
      <c r="Z19" s="70">
        <v>66</v>
      </c>
      <c r="AA19" s="69">
        <v>48</v>
      </c>
      <c r="AB19" s="70">
        <v>7</v>
      </c>
      <c r="AC19" s="70">
        <v>19</v>
      </c>
      <c r="AD19" s="70">
        <v>89</v>
      </c>
      <c r="AE19" s="69">
        <v>30</v>
      </c>
      <c r="AF19" s="70">
        <v>131</v>
      </c>
      <c r="AG19" s="70">
        <v>261</v>
      </c>
      <c r="AH19" s="70">
        <v>600</v>
      </c>
      <c r="AI19" s="69">
        <v>950</v>
      </c>
      <c r="AJ19" s="70">
        <v>535</v>
      </c>
      <c r="AK19" s="70">
        <v>-549</v>
      </c>
      <c r="AL19" s="70">
        <v>299</v>
      </c>
      <c r="AM19" s="69">
        <v>865</v>
      </c>
      <c r="AN19" s="70">
        <v>137.57736299999999</v>
      </c>
      <c r="AO19" s="70">
        <v>-146.550487</v>
      </c>
      <c r="AP19" s="172">
        <v>873.41123200000004</v>
      </c>
      <c r="AQ19" s="174">
        <v>1309</v>
      </c>
      <c r="AR19" s="70">
        <v>-146</v>
      </c>
      <c r="AS19" s="70">
        <v>621.46650099999999</v>
      </c>
      <c r="AT19" s="67">
        <v>65.435156000000006</v>
      </c>
      <c r="AU19" s="59">
        <v>203.09018599999999</v>
      </c>
      <c r="AV19" s="60">
        <v>253.82753700000004</v>
      </c>
      <c r="AW19" s="60">
        <v>925.01849399999992</v>
      </c>
      <c r="AX19" s="60">
        <v>393.95728800000006</v>
      </c>
      <c r="AY19" s="59">
        <v>348.60737899999998</v>
      </c>
      <c r="AZ19" s="60"/>
      <c r="BA19" s="60"/>
      <c r="BB19" s="60"/>
      <c r="BC19" s="248"/>
    </row>
    <row r="20" spans="1:60" ht="30" customHeight="1">
      <c r="A20" s="50" t="s">
        <v>230</v>
      </c>
      <c r="B20" s="50"/>
      <c r="C20" s="69">
        <v>-204</v>
      </c>
      <c r="D20" s="70">
        <v>-4</v>
      </c>
      <c r="E20" s="70">
        <v>-124</v>
      </c>
      <c r="F20" s="70">
        <v>-313</v>
      </c>
      <c r="G20" s="69">
        <v>-95</v>
      </c>
      <c r="H20" s="70">
        <v>-331</v>
      </c>
      <c r="I20" s="70">
        <v>-106</v>
      </c>
      <c r="J20" s="70">
        <v>-234</v>
      </c>
      <c r="K20" s="69">
        <v>-383</v>
      </c>
      <c r="L20" s="70">
        <v>-153</v>
      </c>
      <c r="M20" s="70">
        <v>-71</v>
      </c>
      <c r="N20" s="70">
        <v>-130</v>
      </c>
      <c r="O20" s="69">
        <v>-63</v>
      </c>
      <c r="P20" s="70">
        <v>-71</v>
      </c>
      <c r="Q20" s="70">
        <v>-71</v>
      </c>
      <c r="R20" s="70">
        <v>-253</v>
      </c>
      <c r="S20" s="69">
        <v>-77</v>
      </c>
      <c r="T20" s="70">
        <v>-83</v>
      </c>
      <c r="U20" s="70">
        <v>-286</v>
      </c>
      <c r="V20" s="70">
        <v>-132</v>
      </c>
      <c r="W20" s="69">
        <v>-469</v>
      </c>
      <c r="X20" s="70">
        <v>-259</v>
      </c>
      <c r="Y20" s="70">
        <v>-146</v>
      </c>
      <c r="Z20" s="70">
        <v>-393</v>
      </c>
      <c r="AA20" s="69">
        <v>-296</v>
      </c>
      <c r="AB20" s="70">
        <v>-322</v>
      </c>
      <c r="AC20" s="70">
        <v>-249</v>
      </c>
      <c r="AD20" s="70">
        <v>-202</v>
      </c>
      <c r="AE20" s="69">
        <v>-258</v>
      </c>
      <c r="AF20" s="70">
        <v>-357</v>
      </c>
      <c r="AG20" s="70">
        <v>-241</v>
      </c>
      <c r="AH20" s="70">
        <v>-322</v>
      </c>
      <c r="AI20" s="69">
        <v>-266</v>
      </c>
      <c r="AJ20" s="70">
        <v>-265</v>
      </c>
      <c r="AK20" s="70">
        <v>-267</v>
      </c>
      <c r="AL20" s="70">
        <v>-297</v>
      </c>
      <c r="AM20" s="69">
        <v>-315</v>
      </c>
      <c r="AN20" s="70">
        <v>-565.44038999999998</v>
      </c>
      <c r="AO20" s="70">
        <v>-679.20311500000003</v>
      </c>
      <c r="AP20" s="172">
        <v>-617.48303299999998</v>
      </c>
      <c r="AQ20" s="174">
        <v>-730</v>
      </c>
      <c r="AR20" s="70">
        <v>-1338</v>
      </c>
      <c r="AS20" s="70">
        <v>-64.216577000000001</v>
      </c>
      <c r="AT20" s="67">
        <v>-1681.2502629999999</v>
      </c>
      <c r="AU20" s="59">
        <v>-1525.3756040000001</v>
      </c>
      <c r="AV20" s="60">
        <v>-178.32459500000004</v>
      </c>
      <c r="AW20" s="60">
        <v>-784.94222399999967</v>
      </c>
      <c r="AX20" s="60">
        <v>-698.00013400000034</v>
      </c>
      <c r="AY20" s="59">
        <v>-716.62851499999999</v>
      </c>
      <c r="AZ20" s="60"/>
      <c r="BA20" s="60"/>
      <c r="BB20" s="60"/>
      <c r="BC20" s="248"/>
    </row>
    <row r="21" spans="1:60" ht="30" customHeight="1">
      <c r="A21" s="50" t="s">
        <v>231</v>
      </c>
      <c r="B21" s="50"/>
      <c r="C21" s="69">
        <v>-161</v>
      </c>
      <c r="D21" s="70">
        <v>76</v>
      </c>
      <c r="E21" s="70">
        <v>7</v>
      </c>
      <c r="F21" s="70">
        <v>-353</v>
      </c>
      <c r="G21" s="69">
        <v>-50</v>
      </c>
      <c r="H21" s="70">
        <v>-282</v>
      </c>
      <c r="I21" s="70">
        <v>-66</v>
      </c>
      <c r="J21" s="70">
        <v>-213</v>
      </c>
      <c r="K21" s="69">
        <v>-337</v>
      </c>
      <c r="L21" s="70">
        <v>-109</v>
      </c>
      <c r="M21" s="70">
        <v>395</v>
      </c>
      <c r="N21" s="70">
        <v>-111</v>
      </c>
      <c r="O21" s="69">
        <v>8</v>
      </c>
      <c r="P21" s="70">
        <v>28</v>
      </c>
      <c r="Q21" s="70">
        <v>-26</v>
      </c>
      <c r="R21" s="70">
        <v>-286</v>
      </c>
      <c r="S21" s="69">
        <v>123</v>
      </c>
      <c r="T21" s="70">
        <v>111</v>
      </c>
      <c r="U21" s="70">
        <v>-236</v>
      </c>
      <c r="V21" s="70">
        <v>-56</v>
      </c>
      <c r="W21" s="69">
        <v>-414</v>
      </c>
      <c r="X21" s="70">
        <v>-196</v>
      </c>
      <c r="Y21" s="70">
        <v>-115</v>
      </c>
      <c r="Z21" s="70">
        <v>-327</v>
      </c>
      <c r="AA21" s="69">
        <v>-247</v>
      </c>
      <c r="AB21" s="70">
        <v>-315</v>
      </c>
      <c r="AC21" s="70">
        <v>-230</v>
      </c>
      <c r="AD21" s="70">
        <v>-114</v>
      </c>
      <c r="AE21" s="69">
        <v>-228</v>
      </c>
      <c r="AF21" s="70">
        <v>-226</v>
      </c>
      <c r="AG21" s="70">
        <v>20</v>
      </c>
      <c r="AH21" s="70">
        <v>278</v>
      </c>
      <c r="AI21" s="69">
        <v>683</v>
      </c>
      <c r="AJ21" s="70">
        <v>269</v>
      </c>
      <c r="AK21" s="70">
        <v>-817</v>
      </c>
      <c r="AL21" s="70">
        <v>2</v>
      </c>
      <c r="AM21" s="69">
        <v>550</v>
      </c>
      <c r="AN21" s="70">
        <v>-427.86302699999999</v>
      </c>
      <c r="AO21" s="70">
        <v>-825.753602</v>
      </c>
      <c r="AP21" s="172">
        <v>255.92819900000001</v>
      </c>
      <c r="AQ21" s="174">
        <v>579</v>
      </c>
      <c r="AR21" s="70">
        <v>-1484</v>
      </c>
      <c r="AS21" s="70">
        <v>557.24992399999996</v>
      </c>
      <c r="AT21" s="67">
        <v>-1615.8151070000001</v>
      </c>
      <c r="AU21" s="59">
        <v>-1322.2854179999999</v>
      </c>
      <c r="AV21" s="60">
        <v>75.502941999999848</v>
      </c>
      <c r="AW21" s="60">
        <v>140.07627000000002</v>
      </c>
      <c r="AX21" s="60">
        <v>-304.04284599999983</v>
      </c>
      <c r="AY21" s="59">
        <v>-368.02113600000001</v>
      </c>
      <c r="AZ21" s="60"/>
      <c r="BA21" s="60"/>
      <c r="BB21" s="60"/>
      <c r="BC21" s="248"/>
      <c r="BD21" s="253"/>
      <c r="BE21" s="253"/>
      <c r="BF21" s="253"/>
      <c r="BG21" s="253"/>
      <c r="BH21" s="253"/>
    </row>
    <row r="22" spans="1:60" ht="30" customHeight="1">
      <c r="A22" s="50" t="s">
        <v>232</v>
      </c>
      <c r="B22" s="50"/>
      <c r="C22" s="69">
        <v>-55</v>
      </c>
      <c r="D22" s="70">
        <v>-28</v>
      </c>
      <c r="E22" s="70">
        <v>-15</v>
      </c>
      <c r="F22" s="70">
        <v>-32</v>
      </c>
      <c r="G22" s="69">
        <v>11</v>
      </c>
      <c r="H22" s="70">
        <v>-6</v>
      </c>
      <c r="I22" s="70">
        <v>27</v>
      </c>
      <c r="J22" s="70">
        <v>-37</v>
      </c>
      <c r="K22" s="69">
        <v>8</v>
      </c>
      <c r="L22" s="70">
        <v>-14</v>
      </c>
      <c r="M22" s="70">
        <v>39</v>
      </c>
      <c r="N22" s="70">
        <v>-24</v>
      </c>
      <c r="O22" s="69">
        <v>40</v>
      </c>
      <c r="P22" s="70">
        <v>-82</v>
      </c>
      <c r="Q22" s="70">
        <v>-4</v>
      </c>
      <c r="R22" s="70">
        <v>-138</v>
      </c>
      <c r="S22" s="69">
        <v>-111</v>
      </c>
      <c r="T22" s="70">
        <v>-118</v>
      </c>
      <c r="U22" s="70">
        <v>-108</v>
      </c>
      <c r="V22" s="70">
        <v>-570</v>
      </c>
      <c r="W22" s="69">
        <v>-268</v>
      </c>
      <c r="X22" s="70">
        <v>-106</v>
      </c>
      <c r="Y22" s="70">
        <v>-40</v>
      </c>
      <c r="Z22" s="70">
        <v>-64</v>
      </c>
      <c r="AA22" s="69">
        <v>-124</v>
      </c>
      <c r="AB22" s="70">
        <v>-111</v>
      </c>
      <c r="AC22" s="70">
        <v>-527</v>
      </c>
      <c r="AD22" s="70">
        <v>-114</v>
      </c>
      <c r="AE22" s="69">
        <v>-50</v>
      </c>
      <c r="AF22" s="70">
        <v>14</v>
      </c>
      <c r="AG22" s="70">
        <v>-88</v>
      </c>
      <c r="AH22" s="70">
        <v>-27</v>
      </c>
      <c r="AI22" s="69">
        <v>-22</v>
      </c>
      <c r="AJ22" s="70">
        <v>54</v>
      </c>
      <c r="AK22" s="70">
        <v>52</v>
      </c>
      <c r="AL22" s="70">
        <v>38</v>
      </c>
      <c r="AM22" s="69">
        <v>-7</v>
      </c>
      <c r="AN22" s="70">
        <v>18.365016000000001</v>
      </c>
      <c r="AO22" s="70">
        <v>-10.088506000000001</v>
      </c>
      <c r="AP22" s="172">
        <v>-391.28183100000001</v>
      </c>
      <c r="AQ22" s="174">
        <v>-63</v>
      </c>
      <c r="AR22" s="70">
        <v>-5</v>
      </c>
      <c r="AS22" s="70">
        <v>40.057271999999998</v>
      </c>
      <c r="AT22" s="67">
        <v>-1350.719906</v>
      </c>
      <c r="AU22" s="59">
        <v>5.548305</v>
      </c>
      <c r="AV22" s="60">
        <v>-1027.8867599999999</v>
      </c>
      <c r="AW22" s="60">
        <v>-9.2190229999999929</v>
      </c>
      <c r="AX22" s="60">
        <v>-46.88735900000006</v>
      </c>
      <c r="AY22" s="59">
        <v>12.964859000000001</v>
      </c>
      <c r="AZ22" s="60"/>
      <c r="BA22" s="60"/>
      <c r="BB22" s="60"/>
      <c r="BC22" s="248"/>
    </row>
    <row r="23" spans="1:60" ht="30" customHeight="1">
      <c r="A23" s="50" t="s">
        <v>233</v>
      </c>
      <c r="B23" s="50"/>
      <c r="C23" s="69">
        <v>928</v>
      </c>
      <c r="D23" s="70">
        <v>887</v>
      </c>
      <c r="E23" s="70">
        <v>1822</v>
      </c>
      <c r="F23" s="70">
        <v>-24</v>
      </c>
      <c r="G23" s="69">
        <v>1526</v>
      </c>
      <c r="H23" s="70">
        <v>2608</v>
      </c>
      <c r="I23" s="70">
        <v>2422</v>
      </c>
      <c r="J23" s="70">
        <v>1560</v>
      </c>
      <c r="K23" s="69">
        <v>1626</v>
      </c>
      <c r="L23" s="70">
        <v>2285</v>
      </c>
      <c r="M23" s="70">
        <v>3072</v>
      </c>
      <c r="N23" s="70">
        <v>1483</v>
      </c>
      <c r="O23" s="69">
        <v>2163</v>
      </c>
      <c r="P23" s="70">
        <v>2252</v>
      </c>
      <c r="Q23" s="70">
        <v>1676</v>
      </c>
      <c r="R23" s="70">
        <v>1084</v>
      </c>
      <c r="S23" s="69">
        <v>2251</v>
      </c>
      <c r="T23" s="70">
        <v>1877</v>
      </c>
      <c r="U23" s="70">
        <v>1416</v>
      </c>
      <c r="V23" s="70">
        <v>-4207</v>
      </c>
      <c r="W23" s="69">
        <v>1369</v>
      </c>
      <c r="X23" s="70">
        <v>2731</v>
      </c>
      <c r="Y23" s="70">
        <v>2103</v>
      </c>
      <c r="Z23" s="70">
        <v>-3367</v>
      </c>
      <c r="AA23" s="69">
        <v>-3922</v>
      </c>
      <c r="AB23" s="70">
        <v>417</v>
      </c>
      <c r="AC23" s="70">
        <v>223</v>
      </c>
      <c r="AD23" s="70">
        <v>-5838</v>
      </c>
      <c r="AE23" s="69">
        <v>4491</v>
      </c>
      <c r="AF23" s="70">
        <v>3226</v>
      </c>
      <c r="AG23" s="70">
        <v>6230</v>
      </c>
      <c r="AH23" s="70">
        <v>-13</v>
      </c>
      <c r="AI23" s="69">
        <v>5352</v>
      </c>
      <c r="AJ23" s="70">
        <v>2113</v>
      </c>
      <c r="AK23" s="70">
        <v>825</v>
      </c>
      <c r="AL23" s="70">
        <v>-562</v>
      </c>
      <c r="AM23" s="69">
        <v>4460</v>
      </c>
      <c r="AN23" s="70">
        <v>3475.6294929999999</v>
      </c>
      <c r="AO23" s="70">
        <v>2712.457242</v>
      </c>
      <c r="AP23" s="172">
        <v>-96.904799999999994</v>
      </c>
      <c r="AQ23" s="174">
        <v>4034</v>
      </c>
      <c r="AR23" s="70">
        <v>2551</v>
      </c>
      <c r="AS23" s="70">
        <v>4577.1499530000001</v>
      </c>
      <c r="AT23" s="67">
        <v>-5829.9352180000005</v>
      </c>
      <c r="AU23" s="59">
        <v>6735.5305770000004</v>
      </c>
      <c r="AV23" s="60">
        <v>3386.962391</v>
      </c>
      <c r="AW23" s="60">
        <v>4007.4423809999989</v>
      </c>
      <c r="AX23" s="60">
        <v>-6041.3598619999993</v>
      </c>
      <c r="AY23" s="59">
        <v>4939.0934310000002</v>
      </c>
      <c r="AZ23" s="60"/>
      <c r="BA23" s="60"/>
      <c r="BB23" s="60"/>
      <c r="BC23" s="248"/>
      <c r="BD23" s="253"/>
      <c r="BE23" s="253"/>
      <c r="BF23" s="253"/>
      <c r="BG23" s="253"/>
      <c r="BH23" s="253"/>
    </row>
    <row r="24" spans="1:60" ht="30" customHeight="1">
      <c r="A24" s="50" t="s">
        <v>234</v>
      </c>
      <c r="B24" s="50"/>
      <c r="C24" s="69">
        <v>-544</v>
      </c>
      <c r="D24" s="70">
        <v>-722</v>
      </c>
      <c r="E24" s="70">
        <v>-675</v>
      </c>
      <c r="F24" s="70">
        <v>337</v>
      </c>
      <c r="G24" s="69">
        <v>-601</v>
      </c>
      <c r="H24" s="70">
        <v>-892</v>
      </c>
      <c r="I24" s="70">
        <v>-860</v>
      </c>
      <c r="J24" s="70">
        <v>-521</v>
      </c>
      <c r="K24" s="69">
        <v>-579</v>
      </c>
      <c r="L24" s="70">
        <v>-745</v>
      </c>
      <c r="M24" s="70">
        <v>-960</v>
      </c>
      <c r="N24" s="70">
        <v>-597</v>
      </c>
      <c r="O24" s="69">
        <v>-534</v>
      </c>
      <c r="P24" s="70">
        <v>-865</v>
      </c>
      <c r="Q24" s="70">
        <v>-701</v>
      </c>
      <c r="R24" s="70">
        <v>-412</v>
      </c>
      <c r="S24" s="69">
        <v>-668</v>
      </c>
      <c r="T24" s="70">
        <v>-537</v>
      </c>
      <c r="U24" s="70">
        <v>-444</v>
      </c>
      <c r="V24" s="70">
        <v>533</v>
      </c>
      <c r="W24" s="69">
        <v>-457</v>
      </c>
      <c r="X24" s="70">
        <v>-1042</v>
      </c>
      <c r="Y24" s="70">
        <v>-736</v>
      </c>
      <c r="Z24" s="70">
        <v>1339</v>
      </c>
      <c r="AA24" s="69">
        <v>1319</v>
      </c>
      <c r="AB24" s="70">
        <v>113</v>
      </c>
      <c r="AC24" s="70">
        <v>-323</v>
      </c>
      <c r="AD24" s="70">
        <v>2592</v>
      </c>
      <c r="AE24" s="69">
        <v>-1531</v>
      </c>
      <c r="AF24" s="70">
        <v>-809</v>
      </c>
      <c r="AG24" s="70">
        <v>-2319</v>
      </c>
      <c r="AH24" s="70">
        <v>-35</v>
      </c>
      <c r="AI24" s="69">
        <v>-1564</v>
      </c>
      <c r="AJ24" s="70">
        <v>-1096</v>
      </c>
      <c r="AK24" s="70">
        <v>-495</v>
      </c>
      <c r="AL24" s="70">
        <v>-116</v>
      </c>
      <c r="AM24" s="69">
        <v>-1651</v>
      </c>
      <c r="AN24" s="70">
        <v>-1476.657749</v>
      </c>
      <c r="AO24" s="70">
        <v>-782.91311800000005</v>
      </c>
      <c r="AP24" s="172">
        <v>-653.16493200000002</v>
      </c>
      <c r="AQ24" s="174">
        <v>-2448</v>
      </c>
      <c r="AR24" s="70">
        <v>-1158</v>
      </c>
      <c r="AS24" s="70">
        <v>-1278.487916</v>
      </c>
      <c r="AT24" s="67">
        <v>1740.6842889999998</v>
      </c>
      <c r="AU24" s="59">
        <v>-2086.7943780000001</v>
      </c>
      <c r="AV24" s="60">
        <v>-1632.3740760000001</v>
      </c>
      <c r="AW24" s="60">
        <v>-1318.667183</v>
      </c>
      <c r="AX24" s="60">
        <v>-303.07897899999989</v>
      </c>
      <c r="AY24" s="59">
        <v>-1906.8770959999999</v>
      </c>
      <c r="AZ24" s="60"/>
      <c r="BA24" s="60"/>
      <c r="BB24" s="60"/>
      <c r="BC24" s="248"/>
    </row>
    <row r="25" spans="1:60" ht="30" customHeight="1">
      <c r="A25" s="50" t="s">
        <v>235</v>
      </c>
      <c r="B25" s="50"/>
      <c r="C25" s="69">
        <v>384</v>
      </c>
      <c r="D25" s="70">
        <v>165</v>
      </c>
      <c r="E25" s="70">
        <v>1147</v>
      </c>
      <c r="F25" s="70">
        <v>314</v>
      </c>
      <c r="G25" s="69">
        <v>925</v>
      </c>
      <c r="H25" s="70">
        <v>1715</v>
      </c>
      <c r="I25" s="70">
        <v>1562</v>
      </c>
      <c r="J25" s="70">
        <v>1039</v>
      </c>
      <c r="K25" s="69">
        <v>1047</v>
      </c>
      <c r="L25" s="70">
        <v>1540</v>
      </c>
      <c r="M25" s="70">
        <v>2112</v>
      </c>
      <c r="N25" s="70">
        <v>886</v>
      </c>
      <c r="O25" s="69">
        <v>1629</v>
      </c>
      <c r="P25" s="70">
        <v>1387</v>
      </c>
      <c r="Q25" s="70">
        <v>975</v>
      </c>
      <c r="R25" s="70">
        <v>672</v>
      </c>
      <c r="S25" s="69">
        <v>1583</v>
      </c>
      <c r="T25" s="70">
        <v>1340</v>
      </c>
      <c r="U25" s="70">
        <v>972</v>
      </c>
      <c r="V25" s="70">
        <v>-3675</v>
      </c>
      <c r="W25" s="69">
        <v>912</v>
      </c>
      <c r="X25" s="70">
        <v>1690</v>
      </c>
      <c r="Y25" s="70">
        <v>1368</v>
      </c>
      <c r="Z25" s="70">
        <v>-2027</v>
      </c>
      <c r="AA25" s="69">
        <v>-2602</v>
      </c>
      <c r="AB25" s="70">
        <v>530</v>
      </c>
      <c r="AC25" s="70">
        <v>-100</v>
      </c>
      <c r="AD25" s="70">
        <v>-3246</v>
      </c>
      <c r="AE25" s="69">
        <v>2961</v>
      </c>
      <c r="AF25" s="70">
        <v>2417</v>
      </c>
      <c r="AG25" s="70">
        <v>3912</v>
      </c>
      <c r="AH25" s="70">
        <v>-48</v>
      </c>
      <c r="AI25" s="69">
        <v>3788</v>
      </c>
      <c r="AJ25" s="70">
        <v>1016</v>
      </c>
      <c r="AK25" s="70">
        <v>330</v>
      </c>
      <c r="AL25" s="70">
        <v>-678</v>
      </c>
      <c r="AM25" s="69">
        <v>2809</v>
      </c>
      <c r="AN25" s="70">
        <v>1998.9717439999999</v>
      </c>
      <c r="AO25" s="70">
        <v>1929.544124</v>
      </c>
      <c r="AP25" s="172">
        <v>-750.06973200000004</v>
      </c>
      <c r="AQ25" s="174">
        <v>1587</v>
      </c>
      <c r="AR25" s="70">
        <v>1392</v>
      </c>
      <c r="AS25" s="70">
        <v>3298.6620370000001</v>
      </c>
      <c r="AT25" s="67">
        <v>-4089.2509290000003</v>
      </c>
      <c r="AU25" s="59">
        <v>4648.7361989999999</v>
      </c>
      <c r="AV25" s="60">
        <v>1754.588315</v>
      </c>
      <c r="AW25" s="60">
        <v>2688.7751979999994</v>
      </c>
      <c r="AX25" s="60">
        <v>-6344.4388409999992</v>
      </c>
      <c r="AY25" s="59">
        <v>3032.2163350000001</v>
      </c>
      <c r="AZ25" s="60"/>
      <c r="BA25" s="60"/>
      <c r="BB25" s="60"/>
      <c r="BC25" s="248"/>
      <c r="BD25" s="253"/>
      <c r="BE25" s="253"/>
      <c r="BF25" s="253"/>
      <c r="BG25" s="253"/>
      <c r="BH25" s="253"/>
    </row>
    <row r="26" spans="1:60" ht="30" customHeight="1">
      <c r="A26" s="182" t="s">
        <v>236</v>
      </c>
      <c r="B26" s="182"/>
      <c r="C26" s="69">
        <v>380</v>
      </c>
      <c r="D26" s="70">
        <v>160</v>
      </c>
      <c r="E26" s="70">
        <v>1138</v>
      </c>
      <c r="F26" s="70">
        <v>303</v>
      </c>
      <c r="G26" s="69">
        <v>917</v>
      </c>
      <c r="H26" s="70">
        <v>1703</v>
      </c>
      <c r="I26" s="70">
        <v>1557</v>
      </c>
      <c r="J26" s="70">
        <v>1035</v>
      </c>
      <c r="K26" s="69">
        <v>1060</v>
      </c>
      <c r="L26" s="70">
        <v>1548</v>
      </c>
      <c r="M26" s="70">
        <v>2107</v>
      </c>
      <c r="N26" s="70">
        <v>916</v>
      </c>
      <c r="O26" s="69">
        <v>1619</v>
      </c>
      <c r="P26" s="70">
        <v>1387</v>
      </c>
      <c r="Q26" s="70">
        <v>970</v>
      </c>
      <c r="R26" s="70">
        <v>688</v>
      </c>
      <c r="S26" s="69">
        <v>1579</v>
      </c>
      <c r="T26" s="70">
        <v>1369</v>
      </c>
      <c r="U26" s="70">
        <v>958</v>
      </c>
      <c r="V26" s="70">
        <v>-3639</v>
      </c>
      <c r="W26" s="69">
        <v>909</v>
      </c>
      <c r="X26" s="70">
        <v>1660</v>
      </c>
      <c r="Y26" s="70">
        <v>1311</v>
      </c>
      <c r="Z26" s="70">
        <v>-1924</v>
      </c>
      <c r="AA26" s="69">
        <v>-2614</v>
      </c>
      <c r="AB26" s="70">
        <v>520</v>
      </c>
      <c r="AC26" s="70">
        <v>-115</v>
      </c>
      <c r="AD26" s="70">
        <v>-3248</v>
      </c>
      <c r="AE26" s="69">
        <v>2980</v>
      </c>
      <c r="AF26" s="70">
        <v>2424</v>
      </c>
      <c r="AG26" s="70">
        <v>3716</v>
      </c>
      <c r="AH26" s="70">
        <v>-142</v>
      </c>
      <c r="AI26" s="69">
        <v>3622</v>
      </c>
      <c r="AJ26" s="70">
        <v>796</v>
      </c>
      <c r="AK26" s="70">
        <v>188</v>
      </c>
      <c r="AL26" s="70">
        <v>-778</v>
      </c>
      <c r="AM26" s="69">
        <v>2647</v>
      </c>
      <c r="AN26" s="70">
        <v>1774.7768920000001</v>
      </c>
      <c r="AO26" s="70">
        <v>1800.0812120000001</v>
      </c>
      <c r="AP26" s="172">
        <v>-763.08089099999995</v>
      </c>
      <c r="AQ26" s="69">
        <v>1513</v>
      </c>
      <c r="AR26" s="70">
        <v>1285</v>
      </c>
      <c r="AS26" s="70">
        <v>3178.4899789999999</v>
      </c>
      <c r="AT26" s="67">
        <v>-4102.9231909999999</v>
      </c>
      <c r="AU26" s="59">
        <v>4392.7580610000005</v>
      </c>
      <c r="AV26" s="60">
        <v>1575.4565009999997</v>
      </c>
      <c r="AW26" s="60">
        <v>2685.9901870000003</v>
      </c>
      <c r="AX26" s="60">
        <v>-6343.4386190000005</v>
      </c>
      <c r="AY26" s="59">
        <v>3030.6774500000001</v>
      </c>
      <c r="AZ26" s="60"/>
      <c r="BA26" s="60"/>
      <c r="BB26" s="60"/>
      <c r="BC26" s="248"/>
      <c r="BD26" s="253"/>
      <c r="BE26" s="253"/>
      <c r="BF26" s="253"/>
      <c r="BG26" s="253"/>
      <c r="BH26" s="253"/>
    </row>
    <row r="27" spans="1:60" ht="30" customHeight="1">
      <c r="A27" s="81" t="s">
        <v>237</v>
      </c>
      <c r="B27" s="81"/>
      <c r="C27" s="51">
        <v>1.9E-2</v>
      </c>
      <c r="D27" s="52">
        <v>7.0000000000000001E-3</v>
      </c>
      <c r="E27" s="52">
        <v>5.0999999999999997E-2</v>
      </c>
      <c r="F27" s="52">
        <v>1.4E-2</v>
      </c>
      <c r="G27" s="51">
        <v>0.04</v>
      </c>
      <c r="H27" s="52">
        <v>6.9000000000000006E-2</v>
      </c>
      <c r="I27" s="52">
        <v>6.5000000000000002E-2</v>
      </c>
      <c r="J27" s="52">
        <v>4.3999999999999997E-2</v>
      </c>
      <c r="K27" s="51">
        <v>4.3999999999999997E-2</v>
      </c>
      <c r="L27" s="52">
        <v>0.06</v>
      </c>
      <c r="M27" s="52">
        <v>0.08</v>
      </c>
      <c r="N27" s="52">
        <v>3.5999999999999997E-2</v>
      </c>
      <c r="O27" s="51">
        <v>0.06</v>
      </c>
      <c r="P27" s="52">
        <v>4.8000000000000001E-2</v>
      </c>
      <c r="Q27" s="52">
        <v>3.4000000000000002E-2</v>
      </c>
      <c r="R27" s="52">
        <v>2.1999999999999999E-2</v>
      </c>
      <c r="S27" s="51">
        <v>4.4999999999999998E-2</v>
      </c>
      <c r="T27" s="52">
        <v>3.6999999999999998E-2</v>
      </c>
      <c r="U27" s="52">
        <v>2.5999999999999999E-2</v>
      </c>
      <c r="V27" s="93" t="s">
        <v>223</v>
      </c>
      <c r="W27" s="51">
        <v>2.3E-2</v>
      </c>
      <c r="X27" s="52">
        <v>4.1000000000000002E-2</v>
      </c>
      <c r="Y27" s="52">
        <v>3.3000000000000002E-2</v>
      </c>
      <c r="Z27" s="93" t="s">
        <v>223</v>
      </c>
      <c r="AA27" s="97" t="s">
        <v>223</v>
      </c>
      <c r="AB27" s="52">
        <v>1.4E-2</v>
      </c>
      <c r="AC27" s="93" t="s">
        <v>223</v>
      </c>
      <c r="AD27" s="93" t="s">
        <v>223</v>
      </c>
      <c r="AE27" s="51">
        <v>0.08</v>
      </c>
      <c r="AF27" s="52">
        <v>6.2E-2</v>
      </c>
      <c r="AG27" s="52">
        <v>9.1999999999999998E-2</v>
      </c>
      <c r="AH27" s="93" t="s">
        <v>223</v>
      </c>
      <c r="AI27" s="51">
        <v>8.3000000000000004E-2</v>
      </c>
      <c r="AJ27" s="52">
        <v>1.7000000000000001E-2</v>
      </c>
      <c r="AK27" s="52">
        <v>3.8448166554185328E-3</v>
      </c>
      <c r="AL27" s="93" t="s">
        <v>223</v>
      </c>
      <c r="AM27" s="51">
        <v>0.05</v>
      </c>
      <c r="AN27" s="52">
        <v>2.960982699257857E-2</v>
      </c>
      <c r="AO27" s="52">
        <v>3.013206668569884E-2</v>
      </c>
      <c r="AP27" s="52">
        <v>-1.2801250364792892E-2</v>
      </c>
      <c r="AQ27" s="44">
        <v>2.2974368318756076E-2</v>
      </c>
      <c r="AR27" s="52">
        <v>1.8934928680891194E-2</v>
      </c>
      <c r="AS27" s="52">
        <v>4.6696577341713653E-2</v>
      </c>
      <c r="AT27" s="52">
        <v>-6.1752755166623693E-2</v>
      </c>
      <c r="AU27" s="51">
        <v>6.2878084595464026E-2</v>
      </c>
      <c r="AV27" s="52">
        <v>2.1897343785936045E-2</v>
      </c>
      <c r="AW27" s="52">
        <v>3.9102158145929038E-2</v>
      </c>
      <c r="AX27" s="52">
        <v>-9.2993163094334752E-2</v>
      </c>
      <c r="AY27" s="51">
        <v>4.1907937147896646E-2</v>
      </c>
      <c r="AZ27" s="52"/>
      <c r="BA27" s="52"/>
      <c r="BB27" s="52"/>
      <c r="BC27" s="248"/>
      <c r="BH27" s="253"/>
    </row>
    <row r="28" spans="1:60" ht="30" customHeight="1">
      <c r="A28" s="50" t="s">
        <v>238</v>
      </c>
      <c r="B28" s="50"/>
      <c r="C28" s="69">
        <v>4</v>
      </c>
      <c r="D28" s="70">
        <v>5</v>
      </c>
      <c r="E28" s="70">
        <v>9</v>
      </c>
      <c r="F28" s="70">
        <v>11</v>
      </c>
      <c r="G28" s="69">
        <v>9</v>
      </c>
      <c r="H28" s="70">
        <v>12</v>
      </c>
      <c r="I28" s="70">
        <v>5</v>
      </c>
      <c r="J28" s="70">
        <v>4</v>
      </c>
      <c r="K28" s="69">
        <v>-13</v>
      </c>
      <c r="L28" s="70">
        <v>-8</v>
      </c>
      <c r="M28" s="70">
        <v>5</v>
      </c>
      <c r="N28" s="70">
        <v>-30</v>
      </c>
      <c r="O28" s="69">
        <v>10</v>
      </c>
      <c r="P28" s="70">
        <v>-1</v>
      </c>
      <c r="Q28" s="70">
        <v>5</v>
      </c>
      <c r="R28" s="70">
        <v>-16</v>
      </c>
      <c r="S28" s="69">
        <v>4</v>
      </c>
      <c r="T28" s="70">
        <v>-29</v>
      </c>
      <c r="U28" s="70">
        <v>14</v>
      </c>
      <c r="V28" s="70">
        <v>-35</v>
      </c>
      <c r="W28" s="69">
        <v>2</v>
      </c>
      <c r="X28" s="70">
        <v>30</v>
      </c>
      <c r="Y28" s="70">
        <v>56</v>
      </c>
      <c r="Z28" s="70">
        <v>-103</v>
      </c>
      <c r="AA28" s="69">
        <v>12</v>
      </c>
      <c r="AB28" s="70">
        <v>10</v>
      </c>
      <c r="AC28" s="70">
        <v>14</v>
      </c>
      <c r="AD28" s="70">
        <v>1</v>
      </c>
      <c r="AE28" s="69">
        <v>-19</v>
      </c>
      <c r="AF28" s="70">
        <v>-7</v>
      </c>
      <c r="AG28" s="70">
        <v>195</v>
      </c>
      <c r="AH28" s="70">
        <v>94</v>
      </c>
      <c r="AI28" s="69">
        <v>166</v>
      </c>
      <c r="AJ28" s="70">
        <v>221</v>
      </c>
      <c r="AK28" s="70">
        <v>142</v>
      </c>
      <c r="AL28" s="70">
        <v>100</v>
      </c>
      <c r="AM28" s="69">
        <v>161</v>
      </c>
      <c r="AN28" s="70">
        <v>224.194852</v>
      </c>
      <c r="AO28" s="70">
        <v>129.46291199999999</v>
      </c>
      <c r="AP28" s="172">
        <v>13.011158999999999</v>
      </c>
      <c r="AQ28" s="69">
        <v>74</v>
      </c>
      <c r="AR28" s="70">
        <v>107</v>
      </c>
      <c r="AS28" s="70">
        <v>120.17205800000001</v>
      </c>
      <c r="AT28" s="67">
        <v>13.672262000000046</v>
      </c>
      <c r="AU28" s="59">
        <v>255.978138</v>
      </c>
      <c r="AV28" s="60">
        <v>179.13181400000002</v>
      </c>
      <c r="AW28" s="60">
        <v>2.7850109999999972</v>
      </c>
      <c r="AX28" s="60">
        <v>-436.35607800000002</v>
      </c>
      <c r="AY28" s="59">
        <v>1.5388850000000001</v>
      </c>
      <c r="AZ28" s="60"/>
      <c r="BA28" s="60"/>
      <c r="BB28" s="60"/>
      <c r="BC28" s="248"/>
      <c r="BH28" s="253"/>
    </row>
    <row r="29" spans="1:60" ht="39.6">
      <c r="A29" s="263"/>
      <c r="B29" s="263"/>
      <c r="C29" s="249"/>
      <c r="D29" s="249"/>
      <c r="E29" s="249"/>
      <c r="F29" s="249"/>
      <c r="G29" s="249"/>
      <c r="H29" s="249"/>
      <c r="I29" s="249"/>
      <c r="J29" s="249"/>
      <c r="K29" s="249"/>
      <c r="L29" s="249"/>
      <c r="M29" s="249"/>
      <c r="N29" s="249"/>
      <c r="O29" s="249"/>
      <c r="P29" s="249"/>
      <c r="Q29" s="249"/>
      <c r="R29" s="249"/>
      <c r="S29" s="249"/>
      <c r="T29" s="249"/>
      <c r="U29" s="249"/>
      <c r="V29" s="249"/>
      <c r="W29" s="249"/>
      <c r="X29" s="249"/>
      <c r="Y29" s="249"/>
      <c r="Z29" s="249"/>
      <c r="AA29" s="249"/>
      <c r="AB29" s="249"/>
      <c r="AC29" s="249"/>
      <c r="AD29" s="249"/>
      <c r="AE29" s="249"/>
      <c r="AF29" s="249"/>
      <c r="AG29" s="249"/>
      <c r="AH29" s="249"/>
      <c r="AI29" s="249"/>
      <c r="AJ29" s="249"/>
      <c r="AK29" s="249"/>
      <c r="AL29" s="249"/>
      <c r="AM29" s="264" t="s">
        <v>258</v>
      </c>
      <c r="AN29" s="264"/>
      <c r="AO29" s="264"/>
      <c r="AP29" s="264"/>
      <c r="AQ29" s="249"/>
      <c r="AR29" s="249"/>
      <c r="AS29" s="249"/>
      <c r="AT29" s="249"/>
      <c r="AU29" s="249"/>
      <c r="AV29" s="249"/>
      <c r="AW29" s="249"/>
      <c r="AX29" s="249"/>
      <c r="AY29" s="249"/>
      <c r="AZ29" s="249"/>
      <c r="BA29" s="249"/>
      <c r="BB29" s="249"/>
    </row>
    <row r="30" spans="1:60" hidden="1">
      <c r="A30" s="263"/>
      <c r="B30" s="263"/>
      <c r="C30" s="249"/>
      <c r="D30" s="249"/>
      <c r="E30" s="249"/>
      <c r="F30" s="249"/>
      <c r="G30" s="249"/>
      <c r="H30" s="249"/>
      <c r="I30" s="249"/>
      <c r="J30" s="249"/>
      <c r="K30" s="249"/>
      <c r="L30" s="249"/>
      <c r="M30" s="249"/>
      <c r="N30" s="249"/>
      <c r="O30" s="249"/>
      <c r="P30" s="249"/>
      <c r="Q30" s="249"/>
      <c r="R30" s="249"/>
      <c r="S30" s="249"/>
      <c r="T30" s="249"/>
      <c r="U30" s="249"/>
      <c r="V30" s="249"/>
      <c r="W30" s="249"/>
      <c r="X30" s="249"/>
      <c r="Y30" s="249"/>
      <c r="Z30" s="249"/>
      <c r="AA30" s="249"/>
      <c r="AB30" s="249"/>
      <c r="AC30" s="249"/>
      <c r="AD30" s="249"/>
      <c r="AE30" s="249"/>
      <c r="AF30" s="249"/>
      <c r="AG30" s="249"/>
      <c r="AH30" s="249"/>
      <c r="AI30" s="249"/>
      <c r="AJ30" s="249"/>
      <c r="AK30" s="249"/>
      <c r="AL30" s="249"/>
      <c r="AM30" s="249"/>
      <c r="AN30" s="249"/>
      <c r="AO30" s="249"/>
      <c r="AP30" s="249"/>
      <c r="AQ30" s="249"/>
      <c r="AR30" s="249"/>
      <c r="AS30" s="249"/>
      <c r="AT30" s="249"/>
      <c r="AU30" s="249"/>
      <c r="AV30" s="249"/>
      <c r="AW30" s="249"/>
      <c r="AX30" s="249"/>
      <c r="AY30" s="249"/>
      <c r="AZ30" s="249"/>
      <c r="BA30" s="249"/>
      <c r="BB30" s="249"/>
    </row>
    <row r="31" spans="1:60" hidden="1">
      <c r="A31" s="249"/>
      <c r="B31" s="249"/>
      <c r="C31" s="249"/>
      <c r="D31" s="249"/>
      <c r="E31" s="249"/>
      <c r="F31" s="249"/>
      <c r="G31" s="249"/>
      <c r="H31" s="249"/>
      <c r="I31" s="249"/>
      <c r="J31" s="249"/>
      <c r="K31" s="249"/>
      <c r="L31" s="249"/>
      <c r="M31" s="249"/>
      <c r="N31" s="249"/>
      <c r="O31" s="249"/>
      <c r="P31" s="249"/>
      <c r="Q31" s="249"/>
      <c r="R31" s="249"/>
      <c r="S31" s="249"/>
      <c r="T31" s="249"/>
      <c r="U31" s="249"/>
      <c r="V31" s="249"/>
      <c r="W31" s="249"/>
      <c r="X31" s="249"/>
      <c r="Y31" s="249"/>
      <c r="Z31" s="249"/>
      <c r="AA31" s="249"/>
      <c r="AB31" s="249"/>
      <c r="AC31" s="249"/>
      <c r="AD31" s="249"/>
      <c r="AE31" s="249"/>
      <c r="AF31" s="249"/>
      <c r="AG31" s="249"/>
      <c r="AH31" s="249"/>
      <c r="AI31" s="249"/>
      <c r="AJ31" s="249"/>
      <c r="AK31" s="249"/>
      <c r="AL31" s="249"/>
      <c r="AM31" s="249"/>
      <c r="AN31" s="249"/>
      <c r="AO31" s="249"/>
      <c r="AP31" s="249"/>
      <c r="AQ31" s="249"/>
      <c r="AR31" s="249"/>
      <c r="AS31" s="249"/>
      <c r="AT31" s="249"/>
      <c r="AU31" s="249"/>
      <c r="AV31" s="249"/>
      <c r="AW31" s="249"/>
      <c r="AX31" s="249"/>
      <c r="AY31" s="249"/>
      <c r="AZ31" s="249"/>
      <c r="BA31" s="249"/>
      <c r="BB31" s="249"/>
    </row>
    <row r="32" spans="1:60" hidden="1">
      <c r="A32" s="249"/>
      <c r="B32" s="249"/>
      <c r="C32" s="249"/>
      <c r="D32" s="249"/>
      <c r="E32" s="249"/>
      <c r="F32" s="249"/>
      <c r="G32" s="249"/>
      <c r="H32" s="249"/>
      <c r="I32" s="249"/>
      <c r="J32" s="249"/>
      <c r="K32" s="249"/>
      <c r="L32" s="249"/>
      <c r="M32" s="249"/>
      <c r="N32" s="249"/>
      <c r="O32" s="249"/>
      <c r="P32" s="249"/>
      <c r="Q32" s="249"/>
      <c r="R32" s="249"/>
      <c r="S32" s="249"/>
      <c r="T32" s="249"/>
      <c r="U32" s="249"/>
      <c r="V32" s="249"/>
      <c r="W32" s="249"/>
      <c r="X32" s="249"/>
      <c r="Y32" s="249"/>
      <c r="Z32" s="249"/>
      <c r="AA32" s="249"/>
      <c r="AB32" s="249"/>
      <c r="AC32" s="249"/>
      <c r="AD32" s="249"/>
      <c r="AE32" s="249"/>
      <c r="AF32" s="249"/>
      <c r="AG32" s="249"/>
      <c r="AH32" s="249"/>
      <c r="AI32" s="249"/>
      <c r="AJ32" s="249"/>
      <c r="AK32" s="249"/>
      <c r="AL32" s="249"/>
      <c r="AM32" s="249"/>
      <c r="AN32" s="249"/>
      <c r="AO32" s="249"/>
      <c r="AP32" s="249"/>
      <c r="AQ32" s="249"/>
      <c r="AR32" s="249"/>
      <c r="AS32" s="249"/>
      <c r="AT32" s="249"/>
      <c r="AU32" s="249"/>
      <c r="AV32" s="249"/>
      <c r="AW32" s="249"/>
      <c r="AX32" s="249"/>
      <c r="AY32" s="249"/>
      <c r="AZ32" s="249"/>
      <c r="BA32" s="249"/>
      <c r="BB32" s="249"/>
    </row>
    <row r="33" s="249" customFormat="1" hidden="1"/>
    <row r="34" s="249" customFormat="1" hidden="1"/>
    <row r="35" s="249" customFormat="1" hidden="1"/>
    <row r="36" s="249" customFormat="1" hidden="1"/>
    <row r="37" s="249" customFormat="1" hidden="1"/>
    <row r="38" s="249" customFormat="1" hidden="1"/>
    <row r="39" s="249" customFormat="1" hidden="1"/>
    <row r="40" s="249" customFormat="1" hidden="1"/>
    <row r="41" s="249" customFormat="1" hidden="1"/>
    <row r="42" s="249" customFormat="1" hidden="1"/>
    <row r="43" s="249" customFormat="1" hidden="1"/>
    <row r="44" s="249" customFormat="1" hidden="1"/>
    <row r="45" s="249" customFormat="1" hidden="1"/>
    <row r="46" s="249" customFormat="1" hidden="1"/>
    <row r="47" s="249" customFormat="1" hidden="1"/>
    <row r="48" s="249" customFormat="1" hidden="1"/>
    <row r="49" s="249" customFormat="1" hidden="1"/>
    <row r="50" s="249" customFormat="1" hidden="1"/>
    <row r="51" s="249" customFormat="1" hidden="1"/>
    <row r="52" s="249" customFormat="1" hidden="1"/>
    <row r="53" s="249" customFormat="1" hidden="1"/>
    <row r="54" s="249" customFormat="1" hidden="1"/>
    <row r="55" s="249" customFormat="1" hidden="1"/>
    <row r="56" s="249" customFormat="1" hidden="1"/>
    <row r="57" s="249" customFormat="1" hidden="1"/>
    <row r="58" s="249" customFormat="1" hidden="1"/>
    <row r="59" s="249" customFormat="1" hidden="1"/>
    <row r="60" s="249" customFormat="1" hidden="1"/>
    <row r="61" s="249" customFormat="1" hidden="1"/>
    <row r="62" s="249" customFormat="1" hidden="1"/>
    <row r="63" s="249" customFormat="1" hidden="1"/>
    <row r="64" s="249" customFormat="1" hidden="1"/>
    <row r="65" s="249" customFormat="1" hidden="1"/>
    <row r="66" s="249" customFormat="1" hidden="1"/>
  </sheetData>
  <autoFilter ref="A4:BC28" xr:uid="{6767F0BD-344E-4AF0-979C-49C2B105F15A}"/>
  <mergeCells count="1">
    <mergeCell ref="A2:I2"/>
  </mergeCells>
  <phoneticPr fontId="18"/>
  <pageMargins left="0.35433070866141736" right="0.35433070866141736" top="0.74803149606299213" bottom="0.55118110236220474" header="0.31496062992125984" footer="0.31496062992125984"/>
  <pageSetup paperSize="8" scale="3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916CE-657B-4E7F-9ED8-B9C851FC8A74}">
  <sheetPr>
    <tabColor theme="8"/>
  </sheetPr>
  <dimension ref="A1:BU61"/>
  <sheetViews>
    <sheetView showGridLines="0" workbookViewId="0">
      <pane xSplit="2" ySplit="4" topLeftCell="C5" activePane="bottomRight" state="frozen"/>
      <selection pane="topRight" activeCell="C1" sqref="C1"/>
      <selection pane="bottomLeft" activeCell="A5" sqref="A5"/>
      <selection pane="bottomRight" activeCell="C5" sqref="C5"/>
    </sheetView>
    <sheetView showGridLines="0" zoomScale="90" zoomScaleNormal="90" workbookViewId="1">
      <pane xSplit="2" ySplit="4" topLeftCell="AV5" activePane="bottomRight" state="frozen"/>
      <selection pane="topRight"/>
      <selection pane="bottomLeft"/>
      <selection pane="bottomRight"/>
    </sheetView>
  </sheetViews>
  <sheetFormatPr defaultColWidth="11.44140625" defaultRowHeight="13.8" zeroHeight="1" outlineLevelCol="1"/>
  <cols>
    <col min="1" max="1" width="35.77734375" style="40" customWidth="1"/>
    <col min="2" max="2" width="10.77734375" style="40" customWidth="1"/>
    <col min="3" max="27" width="10.77734375" style="39" hidden="1" customWidth="1" outlineLevel="1"/>
    <col min="28" max="28" width="10.77734375" style="39" hidden="1" customWidth="1" outlineLevel="1" collapsed="1"/>
    <col min="29" max="47" width="10.77734375" style="39" hidden="1" customWidth="1" outlineLevel="1"/>
    <col min="48" max="48" width="10.77734375" style="39" customWidth="1" collapsed="1"/>
    <col min="49" max="58" width="10.77734375" style="39" customWidth="1"/>
    <col min="59" max="59" width="10.77734375" style="39" customWidth="1" collapsed="1"/>
    <col min="60" max="63" width="10.77734375" style="39" customWidth="1"/>
    <col min="64" max="64" width="10.77734375" style="39" customWidth="1" collapsed="1"/>
    <col min="65" max="67" width="10.77734375" style="39" customWidth="1"/>
    <col min="68" max="16384" width="11.44140625" style="249"/>
  </cols>
  <sheetData>
    <row r="1" spans="1:73" s="266" customFormat="1" ht="22.2" customHeight="1">
      <c r="A1" s="265" t="s">
        <v>259</v>
      </c>
      <c r="B1" s="265"/>
      <c r="C1" s="265"/>
      <c r="D1" s="265"/>
      <c r="E1" s="265"/>
      <c r="I1" s="267"/>
      <c r="J1" s="267"/>
      <c r="K1" s="267"/>
      <c r="L1" s="268"/>
      <c r="AY1" s="243"/>
      <c r="AZ1" s="243"/>
    </row>
    <row r="2" spans="1:73" s="266" customFormat="1" ht="15" customHeight="1">
      <c r="A2" s="269" t="s">
        <v>260</v>
      </c>
      <c r="B2" s="269"/>
      <c r="C2" s="320"/>
      <c r="D2" s="320"/>
      <c r="E2" s="320"/>
      <c r="F2" s="320"/>
      <c r="G2" s="320"/>
      <c r="I2" s="267"/>
      <c r="J2" s="267"/>
      <c r="K2" s="267"/>
      <c r="L2" s="268"/>
    </row>
    <row r="3" spans="1:73" ht="15" customHeight="1">
      <c r="A3" s="165" t="s">
        <v>204</v>
      </c>
      <c r="B3" s="167"/>
      <c r="C3" s="211" t="s">
        <v>435</v>
      </c>
      <c r="D3" s="184"/>
      <c r="E3" s="184"/>
      <c r="F3" s="184"/>
      <c r="G3" s="184"/>
      <c r="H3" s="185" t="s">
        <v>436</v>
      </c>
      <c r="I3" s="185"/>
      <c r="J3" s="185"/>
      <c r="K3" s="185"/>
      <c r="L3" s="185"/>
      <c r="M3" s="184" t="s">
        <v>437</v>
      </c>
      <c r="N3" s="184"/>
      <c r="O3" s="184"/>
      <c r="P3" s="184"/>
      <c r="Q3" s="184"/>
      <c r="R3" s="185" t="s">
        <v>438</v>
      </c>
      <c r="S3" s="185"/>
      <c r="T3" s="185"/>
      <c r="U3" s="185"/>
      <c r="V3" s="185"/>
      <c r="W3" s="184" t="s">
        <v>439</v>
      </c>
      <c r="X3" s="184"/>
      <c r="Y3" s="184"/>
      <c r="Z3" s="184"/>
      <c r="AA3" s="184"/>
      <c r="AB3" s="185" t="s">
        <v>440</v>
      </c>
      <c r="AC3" s="185"/>
      <c r="AD3" s="185"/>
      <c r="AE3" s="185"/>
      <c r="AF3" s="185"/>
      <c r="AG3" s="184" t="s">
        <v>441</v>
      </c>
      <c r="AH3" s="184"/>
      <c r="AI3" s="184"/>
      <c r="AJ3" s="184"/>
      <c r="AK3" s="184"/>
      <c r="AL3" s="185" t="s">
        <v>205</v>
      </c>
      <c r="AM3" s="185"/>
      <c r="AN3" s="185"/>
      <c r="AO3" s="185"/>
      <c r="AP3" s="185"/>
      <c r="AQ3" s="199" t="s">
        <v>206</v>
      </c>
      <c r="AR3" s="210"/>
      <c r="AS3" s="210"/>
      <c r="AT3" s="210"/>
      <c r="AU3" s="211"/>
      <c r="AV3" s="185" t="s">
        <v>442</v>
      </c>
      <c r="AW3" s="185"/>
      <c r="AX3" s="185"/>
      <c r="AY3" s="185"/>
      <c r="AZ3" s="185"/>
      <c r="BA3" s="199" t="s">
        <v>279</v>
      </c>
      <c r="BB3" s="210"/>
      <c r="BC3" s="210"/>
      <c r="BD3" s="210"/>
      <c r="BE3" s="211"/>
      <c r="BF3" s="185" t="s">
        <v>432</v>
      </c>
      <c r="BG3" s="185"/>
      <c r="BH3" s="185"/>
      <c r="BI3" s="185"/>
      <c r="BJ3" s="308"/>
      <c r="BK3" s="184" t="s">
        <v>444</v>
      </c>
      <c r="BL3" s="184"/>
      <c r="BM3" s="184"/>
      <c r="BN3" s="184"/>
      <c r="BO3" s="341"/>
    </row>
    <row r="4" spans="1:73" s="251" customFormat="1" ht="27" customHeight="1">
      <c r="A4" s="166" t="s">
        <v>207</v>
      </c>
      <c r="B4" s="125"/>
      <c r="C4" s="101" t="s">
        <v>208</v>
      </c>
      <c r="D4" s="101" t="s">
        <v>209</v>
      </c>
      <c r="E4" s="101" t="s">
        <v>210</v>
      </c>
      <c r="F4" s="101" t="s">
        <v>211</v>
      </c>
      <c r="G4" s="101" t="s">
        <v>212</v>
      </c>
      <c r="H4" s="101" t="s">
        <v>208</v>
      </c>
      <c r="I4" s="101" t="s">
        <v>209</v>
      </c>
      <c r="J4" s="101" t="s">
        <v>210</v>
      </c>
      <c r="K4" s="101" t="s">
        <v>211</v>
      </c>
      <c r="L4" s="101" t="s">
        <v>212</v>
      </c>
      <c r="M4" s="101" t="s">
        <v>208</v>
      </c>
      <c r="N4" s="101" t="s">
        <v>209</v>
      </c>
      <c r="O4" s="101" t="s">
        <v>210</v>
      </c>
      <c r="P4" s="101" t="s">
        <v>211</v>
      </c>
      <c r="Q4" s="101" t="s">
        <v>212</v>
      </c>
      <c r="R4" s="101" t="s">
        <v>208</v>
      </c>
      <c r="S4" s="101" t="s">
        <v>209</v>
      </c>
      <c r="T4" s="101" t="s">
        <v>210</v>
      </c>
      <c r="U4" s="101" t="s">
        <v>211</v>
      </c>
      <c r="V4" s="101" t="s">
        <v>212</v>
      </c>
      <c r="W4" s="101" t="s">
        <v>208</v>
      </c>
      <c r="X4" s="101" t="s">
        <v>209</v>
      </c>
      <c r="Y4" s="101" t="s">
        <v>210</v>
      </c>
      <c r="Z4" s="101" t="s">
        <v>211</v>
      </c>
      <c r="AA4" s="101" t="s">
        <v>212</v>
      </c>
      <c r="AB4" s="101" t="s">
        <v>208</v>
      </c>
      <c r="AC4" s="101" t="s">
        <v>209</v>
      </c>
      <c r="AD4" s="101" t="s">
        <v>210</v>
      </c>
      <c r="AE4" s="101" t="s">
        <v>211</v>
      </c>
      <c r="AF4" s="101" t="s">
        <v>212</v>
      </c>
      <c r="AG4" s="101" t="s">
        <v>208</v>
      </c>
      <c r="AH4" s="101" t="s">
        <v>209</v>
      </c>
      <c r="AI4" s="101" t="s">
        <v>210</v>
      </c>
      <c r="AJ4" s="101" t="s">
        <v>211</v>
      </c>
      <c r="AK4" s="101" t="s">
        <v>212</v>
      </c>
      <c r="AL4" s="101" t="s">
        <v>208</v>
      </c>
      <c r="AM4" s="101" t="s">
        <v>209</v>
      </c>
      <c r="AN4" s="101" t="s">
        <v>210</v>
      </c>
      <c r="AO4" s="101" t="s">
        <v>211</v>
      </c>
      <c r="AP4" s="101" t="s">
        <v>212</v>
      </c>
      <c r="AQ4" s="101" t="s">
        <v>208</v>
      </c>
      <c r="AR4" s="101" t="s">
        <v>209</v>
      </c>
      <c r="AS4" s="101" t="s">
        <v>210</v>
      </c>
      <c r="AT4" s="101" t="s">
        <v>211</v>
      </c>
      <c r="AU4" s="101" t="s">
        <v>261</v>
      </c>
      <c r="AV4" s="101" t="s">
        <v>208</v>
      </c>
      <c r="AW4" s="121" t="s">
        <v>209</v>
      </c>
      <c r="AX4" s="102" t="s">
        <v>210</v>
      </c>
      <c r="AY4" s="101" t="s">
        <v>211</v>
      </c>
      <c r="AZ4" s="101" t="s">
        <v>212</v>
      </c>
      <c r="BA4" s="101" t="s">
        <v>208</v>
      </c>
      <c r="BB4" s="101" t="s">
        <v>209</v>
      </c>
      <c r="BC4" s="101" t="s">
        <v>210</v>
      </c>
      <c r="BD4" s="101" t="s">
        <v>211</v>
      </c>
      <c r="BE4" s="157" t="s">
        <v>261</v>
      </c>
      <c r="BF4" s="101" t="s">
        <v>208</v>
      </c>
      <c r="BG4" s="101" t="s">
        <v>209</v>
      </c>
      <c r="BH4" s="101" t="s">
        <v>210</v>
      </c>
      <c r="BI4" s="101" t="s">
        <v>211</v>
      </c>
      <c r="BJ4" s="119" t="s">
        <v>261</v>
      </c>
      <c r="BK4" s="101" t="s">
        <v>208</v>
      </c>
      <c r="BL4" s="101" t="s">
        <v>209</v>
      </c>
      <c r="BM4" s="101" t="s">
        <v>210</v>
      </c>
      <c r="BN4" s="101" t="s">
        <v>211</v>
      </c>
      <c r="BO4" s="119" t="s">
        <v>261</v>
      </c>
      <c r="BU4" s="252"/>
    </row>
    <row r="5" spans="1:73" ht="30" customHeight="1">
      <c r="A5" s="156" t="s">
        <v>262</v>
      </c>
      <c r="B5" s="42"/>
      <c r="C5" s="57">
        <v>20019</v>
      </c>
      <c r="D5" s="58">
        <v>43244</v>
      </c>
      <c r="E5" s="58">
        <v>65691</v>
      </c>
      <c r="F5" s="58">
        <v>87294</v>
      </c>
      <c r="G5" s="58">
        <v>44051</v>
      </c>
      <c r="H5" s="57">
        <v>22932</v>
      </c>
      <c r="I5" s="58">
        <v>47797</v>
      </c>
      <c r="J5" s="58">
        <v>71843</v>
      </c>
      <c r="K5" s="58">
        <v>95587</v>
      </c>
      <c r="L5" s="58">
        <v>47790</v>
      </c>
      <c r="M5" s="57">
        <v>24185</v>
      </c>
      <c r="N5" s="58">
        <v>50183</v>
      </c>
      <c r="O5" s="58">
        <v>76411</v>
      </c>
      <c r="P5" s="58">
        <v>101779</v>
      </c>
      <c r="Q5" s="58">
        <v>51596</v>
      </c>
      <c r="R5" s="57">
        <v>27161</v>
      </c>
      <c r="S5" s="58">
        <v>56038</v>
      </c>
      <c r="T5" s="58">
        <v>84612</v>
      </c>
      <c r="U5" s="58">
        <v>116504</v>
      </c>
      <c r="V5" s="58">
        <v>60466</v>
      </c>
      <c r="W5" s="57">
        <v>35385</v>
      </c>
      <c r="X5" s="58">
        <v>71981</v>
      </c>
      <c r="Y5" s="58">
        <v>108895</v>
      </c>
      <c r="Z5" s="58">
        <v>145022</v>
      </c>
      <c r="AA5" s="58">
        <v>73041</v>
      </c>
      <c r="AB5" s="57">
        <v>39212</v>
      </c>
      <c r="AC5" s="58">
        <v>80017</v>
      </c>
      <c r="AD5" s="58">
        <v>119272</v>
      </c>
      <c r="AE5" s="58">
        <v>156478</v>
      </c>
      <c r="AF5" s="58">
        <v>76460</v>
      </c>
      <c r="AG5" s="57">
        <v>27294</v>
      </c>
      <c r="AH5" s="58">
        <v>63473</v>
      </c>
      <c r="AI5" s="58">
        <v>100820</v>
      </c>
      <c r="AJ5" s="58">
        <v>134760</v>
      </c>
      <c r="AK5" s="58">
        <v>71287</v>
      </c>
      <c r="AL5" s="57">
        <v>37420</v>
      </c>
      <c r="AM5" s="58">
        <v>76642</v>
      </c>
      <c r="AN5" s="58">
        <v>116922</v>
      </c>
      <c r="AO5" s="58">
        <v>153355</v>
      </c>
      <c r="AP5" s="58">
        <v>76712</v>
      </c>
      <c r="AQ5" s="57">
        <v>43816</v>
      </c>
      <c r="AR5" s="58">
        <v>91970</v>
      </c>
      <c r="AS5" s="58">
        <v>140866</v>
      </c>
      <c r="AT5" s="58">
        <v>188320</v>
      </c>
      <c r="AU5" s="103">
        <v>96350</v>
      </c>
      <c r="AV5" s="57">
        <v>52664</v>
      </c>
      <c r="AW5" s="58">
        <v>112602</v>
      </c>
      <c r="AX5" s="58">
        <v>172342</v>
      </c>
      <c r="AY5" s="58">
        <v>231952</v>
      </c>
      <c r="AZ5" s="103">
        <v>119350</v>
      </c>
      <c r="BA5" s="57">
        <v>65856</v>
      </c>
      <c r="BB5" s="58">
        <v>133720</v>
      </c>
      <c r="BC5" s="58">
        <v>201786.928369</v>
      </c>
      <c r="BD5" s="58">
        <v>268228.06415200001</v>
      </c>
      <c r="BE5" s="58">
        <f>BD5-BB5</f>
        <v>134508.06415200001</v>
      </c>
      <c r="BF5" s="57">
        <v>69861.511992</v>
      </c>
      <c r="BG5" s="58">
        <v>141808.891382</v>
      </c>
      <c r="BH5" s="58">
        <v>210500.50111300001</v>
      </c>
      <c r="BI5" s="58">
        <v>278714.533284</v>
      </c>
      <c r="BJ5" s="103">
        <f>BI5-BG5</f>
        <v>136905.641902</v>
      </c>
      <c r="BK5" s="57">
        <v>72317.504899000007</v>
      </c>
      <c r="BL5" s="58"/>
      <c r="BM5" s="58"/>
      <c r="BN5" s="58"/>
      <c r="BO5" s="103"/>
      <c r="BQ5" s="253"/>
      <c r="BR5" s="253"/>
      <c r="BS5" s="253"/>
      <c r="BT5" s="253"/>
      <c r="BU5" s="253"/>
    </row>
    <row r="6" spans="1:73" ht="30" customHeight="1">
      <c r="A6" s="50" t="s">
        <v>263</v>
      </c>
      <c r="B6" s="50"/>
      <c r="C6" s="69">
        <v>6100</v>
      </c>
      <c r="D6" s="70">
        <v>12675</v>
      </c>
      <c r="E6" s="70">
        <v>19183</v>
      </c>
      <c r="F6" s="70">
        <v>25619</v>
      </c>
      <c r="G6" s="70">
        <v>12944</v>
      </c>
      <c r="H6" s="69">
        <v>6775</v>
      </c>
      <c r="I6" s="70">
        <v>13673</v>
      </c>
      <c r="J6" s="70">
        <v>20515</v>
      </c>
      <c r="K6" s="70">
        <v>27441</v>
      </c>
      <c r="L6" s="70">
        <v>13769</v>
      </c>
      <c r="M6" s="69">
        <v>7018</v>
      </c>
      <c r="N6" s="70">
        <v>14522</v>
      </c>
      <c r="O6" s="70">
        <v>22004</v>
      </c>
      <c r="P6" s="70">
        <v>29334</v>
      </c>
      <c r="Q6" s="70">
        <v>14812</v>
      </c>
      <c r="R6" s="69">
        <v>8050</v>
      </c>
      <c r="S6" s="70">
        <v>16597</v>
      </c>
      <c r="T6" s="70">
        <v>25234</v>
      </c>
      <c r="U6" s="70">
        <v>35151</v>
      </c>
      <c r="V6" s="70">
        <v>18554</v>
      </c>
      <c r="W6" s="69">
        <v>10878</v>
      </c>
      <c r="X6" s="70">
        <v>22151</v>
      </c>
      <c r="Y6" s="70">
        <v>33470</v>
      </c>
      <c r="Z6" s="70">
        <v>44852</v>
      </c>
      <c r="AA6" s="70">
        <v>22701</v>
      </c>
      <c r="AB6" s="69">
        <v>12164</v>
      </c>
      <c r="AC6" s="70">
        <v>24379</v>
      </c>
      <c r="AD6" s="70">
        <v>36775</v>
      </c>
      <c r="AE6" s="70">
        <v>49031</v>
      </c>
      <c r="AF6" s="70">
        <v>24651</v>
      </c>
      <c r="AG6" s="69">
        <v>11514</v>
      </c>
      <c r="AH6" s="70">
        <v>23419</v>
      </c>
      <c r="AI6" s="70">
        <v>35439</v>
      </c>
      <c r="AJ6" s="70">
        <v>47319</v>
      </c>
      <c r="AK6" s="70">
        <v>23900</v>
      </c>
      <c r="AL6" s="69">
        <v>12038</v>
      </c>
      <c r="AM6" s="70">
        <v>24316</v>
      </c>
      <c r="AN6" s="70">
        <v>36975</v>
      </c>
      <c r="AO6" s="70">
        <v>49235</v>
      </c>
      <c r="AP6" s="70">
        <v>24919</v>
      </c>
      <c r="AQ6" s="69">
        <v>13466</v>
      </c>
      <c r="AR6" s="70">
        <v>28472</v>
      </c>
      <c r="AS6" s="70">
        <v>43905</v>
      </c>
      <c r="AT6" s="70">
        <v>59251</v>
      </c>
      <c r="AU6" s="172">
        <v>30779</v>
      </c>
      <c r="AV6" s="69">
        <v>16081</v>
      </c>
      <c r="AW6" s="70">
        <v>34630</v>
      </c>
      <c r="AX6" s="70">
        <v>53855</v>
      </c>
      <c r="AY6" s="70">
        <v>73636</v>
      </c>
      <c r="AZ6" s="172">
        <v>39007</v>
      </c>
      <c r="BA6" s="69">
        <v>20826</v>
      </c>
      <c r="BB6" s="70">
        <v>42763</v>
      </c>
      <c r="BC6" s="70">
        <v>64950.391878000002</v>
      </c>
      <c r="BD6" s="70">
        <v>86631.226701000007</v>
      </c>
      <c r="BE6" s="70">
        <f t="shared" ref="BE6:BE9" si="0">BD6-BB6</f>
        <v>43868.226701000007</v>
      </c>
      <c r="BF6" s="59">
        <v>22219.727192999999</v>
      </c>
      <c r="BG6" s="60">
        <v>45902.720370000003</v>
      </c>
      <c r="BH6" s="60">
        <v>68466.789097999994</v>
      </c>
      <c r="BI6" s="60">
        <v>89960.751491000003</v>
      </c>
      <c r="BJ6" s="172">
        <f t="shared" ref="BJ6:BJ9" si="1">BI6-BG6</f>
        <v>44058.031121</v>
      </c>
      <c r="BK6" s="59">
        <v>23548.775674</v>
      </c>
      <c r="BL6" s="60"/>
      <c r="BM6" s="60"/>
      <c r="BN6" s="60"/>
      <c r="BO6" s="172"/>
    </row>
    <row r="7" spans="1:73" ht="30" customHeight="1">
      <c r="A7" s="171" t="s">
        <v>264</v>
      </c>
      <c r="B7" s="171"/>
      <c r="C7" s="174">
        <v>1889</v>
      </c>
      <c r="D7" s="83">
        <v>4007</v>
      </c>
      <c r="E7" s="83">
        <v>5878</v>
      </c>
      <c r="F7" s="70">
        <v>7697</v>
      </c>
      <c r="G7" s="83">
        <v>3690</v>
      </c>
      <c r="H7" s="174">
        <v>1863</v>
      </c>
      <c r="I7" s="83">
        <v>3856</v>
      </c>
      <c r="J7" s="83">
        <v>5554</v>
      </c>
      <c r="K7" s="70">
        <v>7278</v>
      </c>
      <c r="L7" s="83">
        <v>3421</v>
      </c>
      <c r="M7" s="174">
        <v>1734</v>
      </c>
      <c r="N7" s="83">
        <v>3575</v>
      </c>
      <c r="O7" s="83">
        <v>5265</v>
      </c>
      <c r="P7" s="70">
        <v>6898</v>
      </c>
      <c r="Q7" s="83">
        <v>3323</v>
      </c>
      <c r="R7" s="174">
        <v>1776</v>
      </c>
      <c r="S7" s="83">
        <v>3799</v>
      </c>
      <c r="T7" s="83">
        <v>5581</v>
      </c>
      <c r="U7" s="70">
        <v>7535</v>
      </c>
      <c r="V7" s="83">
        <v>3736</v>
      </c>
      <c r="W7" s="174">
        <v>2026</v>
      </c>
      <c r="X7" s="83">
        <v>4417</v>
      </c>
      <c r="Y7" s="83">
        <v>6566</v>
      </c>
      <c r="Z7" s="70">
        <v>8761</v>
      </c>
      <c r="AA7" s="83">
        <v>4344</v>
      </c>
      <c r="AB7" s="174">
        <v>2236</v>
      </c>
      <c r="AC7" s="83">
        <v>4804</v>
      </c>
      <c r="AD7" s="83">
        <v>7061</v>
      </c>
      <c r="AE7" s="70">
        <v>9144</v>
      </c>
      <c r="AF7" s="83">
        <v>4340</v>
      </c>
      <c r="AG7" s="174">
        <v>1817</v>
      </c>
      <c r="AH7" s="83">
        <v>3994</v>
      </c>
      <c r="AI7" s="83">
        <v>5971</v>
      </c>
      <c r="AJ7" s="70">
        <v>7855</v>
      </c>
      <c r="AK7" s="83">
        <v>3861</v>
      </c>
      <c r="AL7" s="174">
        <v>1716</v>
      </c>
      <c r="AM7" s="83">
        <v>4033</v>
      </c>
      <c r="AN7" s="83">
        <v>5772</v>
      </c>
      <c r="AO7" s="83">
        <v>7958</v>
      </c>
      <c r="AP7" s="83">
        <v>3925</v>
      </c>
      <c r="AQ7" s="174">
        <v>2069</v>
      </c>
      <c r="AR7" s="83">
        <v>4900</v>
      </c>
      <c r="AS7" s="83">
        <v>7670</v>
      </c>
      <c r="AT7" s="70">
        <v>10487</v>
      </c>
      <c r="AU7" s="172">
        <v>5587</v>
      </c>
      <c r="AV7" s="69">
        <v>2482</v>
      </c>
      <c r="AW7" s="83">
        <v>5586</v>
      </c>
      <c r="AX7" s="83">
        <v>8442</v>
      </c>
      <c r="AY7" s="83">
        <v>11211</v>
      </c>
      <c r="AZ7" s="172">
        <v>5625</v>
      </c>
      <c r="BA7" s="174">
        <v>2818</v>
      </c>
      <c r="BB7" s="83">
        <v>6464</v>
      </c>
      <c r="BC7" s="83">
        <v>9608.1520120000005</v>
      </c>
      <c r="BD7" s="70">
        <v>12846.590625000001</v>
      </c>
      <c r="BE7" s="70">
        <f t="shared" si="0"/>
        <v>6382.5906250000007</v>
      </c>
      <c r="BF7" s="61">
        <v>3101.0801729999998</v>
      </c>
      <c r="BG7" s="62">
        <v>6870.6045759999997</v>
      </c>
      <c r="BH7" s="62">
        <v>10187.293331000001</v>
      </c>
      <c r="BI7" s="62">
        <v>13162.22336</v>
      </c>
      <c r="BJ7" s="172">
        <f t="shared" si="1"/>
        <v>6291.6187840000002</v>
      </c>
      <c r="BK7" s="61">
        <v>3344.7205180000001</v>
      </c>
      <c r="BL7" s="62"/>
      <c r="BM7" s="62"/>
      <c r="BN7" s="62"/>
      <c r="BO7" s="172"/>
    </row>
    <row r="8" spans="1:73" ht="30" customHeight="1">
      <c r="A8" s="171" t="s">
        <v>265</v>
      </c>
      <c r="B8" s="50"/>
      <c r="C8" s="174">
        <v>2445</v>
      </c>
      <c r="D8" s="83">
        <v>4960</v>
      </c>
      <c r="E8" s="83">
        <v>7506</v>
      </c>
      <c r="F8" s="70">
        <v>10022</v>
      </c>
      <c r="G8" s="83">
        <v>5062</v>
      </c>
      <c r="H8" s="174">
        <v>2517</v>
      </c>
      <c r="I8" s="83">
        <v>5120</v>
      </c>
      <c r="J8" s="83">
        <v>7700</v>
      </c>
      <c r="K8" s="70">
        <v>10375</v>
      </c>
      <c r="L8" s="83">
        <v>5255</v>
      </c>
      <c r="M8" s="174">
        <v>2577</v>
      </c>
      <c r="N8" s="83">
        <v>5246</v>
      </c>
      <c r="O8" s="83">
        <v>7985</v>
      </c>
      <c r="P8" s="70">
        <v>10732</v>
      </c>
      <c r="Q8" s="83">
        <v>5487</v>
      </c>
      <c r="R8" s="174">
        <v>2793</v>
      </c>
      <c r="S8" s="83">
        <v>5704</v>
      </c>
      <c r="T8" s="83">
        <v>8672</v>
      </c>
      <c r="U8" s="70">
        <v>12374</v>
      </c>
      <c r="V8" s="83">
        <v>6670</v>
      </c>
      <c r="W8" s="174">
        <v>4113</v>
      </c>
      <c r="X8" s="83">
        <v>8286</v>
      </c>
      <c r="Y8" s="83">
        <v>12556</v>
      </c>
      <c r="Z8" s="70">
        <v>17043</v>
      </c>
      <c r="AA8" s="83">
        <v>8757</v>
      </c>
      <c r="AB8" s="174">
        <v>4445</v>
      </c>
      <c r="AC8" s="83">
        <v>8915</v>
      </c>
      <c r="AD8" s="83">
        <v>13426</v>
      </c>
      <c r="AE8" s="70">
        <v>17949</v>
      </c>
      <c r="AF8" s="83">
        <v>9034</v>
      </c>
      <c r="AG8" s="174">
        <v>3818</v>
      </c>
      <c r="AH8" s="83">
        <v>8005</v>
      </c>
      <c r="AI8" s="83">
        <v>12468</v>
      </c>
      <c r="AJ8" s="70">
        <v>17036</v>
      </c>
      <c r="AK8" s="83">
        <v>9030</v>
      </c>
      <c r="AL8" s="174">
        <v>4294</v>
      </c>
      <c r="AM8" s="83">
        <v>8670</v>
      </c>
      <c r="AN8" s="83">
        <v>13447</v>
      </c>
      <c r="AO8" s="83">
        <v>18529</v>
      </c>
      <c r="AP8" s="83">
        <v>9859</v>
      </c>
      <c r="AQ8" s="174">
        <v>4781</v>
      </c>
      <c r="AR8" s="83">
        <v>10330</v>
      </c>
      <c r="AS8" s="83">
        <v>16005</v>
      </c>
      <c r="AT8" s="70">
        <v>21723</v>
      </c>
      <c r="AU8" s="172">
        <v>11393</v>
      </c>
      <c r="AV8" s="69">
        <v>5818</v>
      </c>
      <c r="AW8" s="83">
        <v>12342</v>
      </c>
      <c r="AX8" s="83">
        <v>18304</v>
      </c>
      <c r="AY8" s="83">
        <v>24816</v>
      </c>
      <c r="AZ8" s="172">
        <v>12474</v>
      </c>
      <c r="BA8" s="174">
        <v>7255</v>
      </c>
      <c r="BB8" s="83">
        <v>14227</v>
      </c>
      <c r="BC8" s="83">
        <v>21244.875733000001</v>
      </c>
      <c r="BD8" s="70">
        <v>28309.892737999999</v>
      </c>
      <c r="BE8" s="70">
        <f t="shared" si="0"/>
        <v>14082.892737999999</v>
      </c>
      <c r="BF8" s="61">
        <v>6692.9129579999999</v>
      </c>
      <c r="BG8" s="62">
        <v>13710.160757</v>
      </c>
      <c r="BH8" s="62">
        <v>20771.473537999998</v>
      </c>
      <c r="BI8" s="62">
        <v>28036.226396999999</v>
      </c>
      <c r="BJ8" s="172">
        <f t="shared" si="1"/>
        <v>14326.065639999999</v>
      </c>
      <c r="BK8" s="61">
        <v>7182.4009660000002</v>
      </c>
      <c r="BL8" s="62"/>
      <c r="BM8" s="62"/>
      <c r="BN8" s="62"/>
      <c r="BO8" s="172"/>
    </row>
    <row r="9" spans="1:73" ht="30" customHeight="1">
      <c r="A9" s="181" t="s">
        <v>221</v>
      </c>
      <c r="B9" s="181"/>
      <c r="C9" s="174">
        <v>1196</v>
      </c>
      <c r="D9" s="83">
        <v>3172</v>
      </c>
      <c r="E9" s="83">
        <v>5002</v>
      </c>
      <c r="F9" s="70">
        <v>6381</v>
      </c>
      <c r="G9" s="83">
        <v>3209</v>
      </c>
      <c r="H9" s="174">
        <v>1652</v>
      </c>
      <c r="I9" s="83">
        <v>4276</v>
      </c>
      <c r="J9" s="83">
        <v>6768</v>
      </c>
      <c r="K9" s="70">
        <v>9135</v>
      </c>
      <c r="L9" s="83">
        <v>4859</v>
      </c>
      <c r="M9" s="174">
        <v>1935</v>
      </c>
      <c r="N9" s="83">
        <v>4333</v>
      </c>
      <c r="O9" s="83">
        <v>6984</v>
      </c>
      <c r="P9" s="70">
        <v>9283</v>
      </c>
      <c r="Q9" s="83">
        <v>4950</v>
      </c>
      <c r="R9" s="174">
        <v>2185</v>
      </c>
      <c r="S9" s="83">
        <v>4672</v>
      </c>
      <c r="T9" s="83">
        <v>6404</v>
      </c>
      <c r="U9" s="70">
        <v>7960</v>
      </c>
      <c r="V9" s="83">
        <v>3287</v>
      </c>
      <c r="W9" s="174">
        <v>2235</v>
      </c>
      <c r="X9" s="83">
        <v>4393</v>
      </c>
      <c r="Y9" s="83">
        <v>6572</v>
      </c>
      <c r="Z9" s="70">
        <v>7270</v>
      </c>
      <c r="AA9" s="83">
        <v>2877</v>
      </c>
      <c r="AB9" s="174">
        <v>2431</v>
      </c>
      <c r="AC9" s="83">
        <v>5840</v>
      </c>
      <c r="AD9" s="83">
        <v>8268</v>
      </c>
      <c r="AE9" s="70">
        <v>8881</v>
      </c>
      <c r="AF9" s="83">
        <v>3042</v>
      </c>
      <c r="AG9" s="174">
        <v>-4193</v>
      </c>
      <c r="AH9" s="83">
        <v>-3551</v>
      </c>
      <c r="AI9" s="83">
        <v>-2630</v>
      </c>
      <c r="AJ9" s="70">
        <v>-3872</v>
      </c>
      <c r="AK9" s="83">
        <v>-321</v>
      </c>
      <c r="AL9" s="174">
        <v>1964</v>
      </c>
      <c r="AM9" s="83">
        <v>3988</v>
      </c>
      <c r="AN9" s="83">
        <v>6215</v>
      </c>
      <c r="AO9" s="83">
        <v>5431</v>
      </c>
      <c r="AP9" s="83">
        <v>1444</v>
      </c>
      <c r="AQ9" s="174">
        <v>2846</v>
      </c>
      <c r="AR9" s="83">
        <v>4725</v>
      </c>
      <c r="AS9" s="83">
        <v>6221</v>
      </c>
      <c r="AT9" s="70">
        <v>6984</v>
      </c>
      <c r="AU9" s="172">
        <v>2260</v>
      </c>
      <c r="AV9" s="69">
        <v>3905</v>
      </c>
      <c r="AW9" s="83">
        <v>7938</v>
      </c>
      <c r="AX9" s="83">
        <v>11598</v>
      </c>
      <c r="AY9" s="83">
        <v>14289</v>
      </c>
      <c r="AZ9" s="172">
        <v>6352</v>
      </c>
      <c r="BA9" s="174">
        <v>4423</v>
      </c>
      <c r="BB9" s="83">
        <v>9584</v>
      </c>
      <c r="BC9" s="83">
        <v>14048.046144</v>
      </c>
      <c r="BD9" s="70">
        <v>18205.191866000001</v>
      </c>
      <c r="BE9" s="70">
        <f t="shared" si="0"/>
        <v>8621.191866000001</v>
      </c>
      <c r="BF9" s="61">
        <v>6367.1853380000002</v>
      </c>
      <c r="BG9" s="62">
        <v>11774.442402999999</v>
      </c>
      <c r="BH9" s="62">
        <v>15894.591227000001</v>
      </c>
      <c r="BI9" s="62">
        <v>21459.625064</v>
      </c>
      <c r="BJ9" s="172">
        <f t="shared" si="1"/>
        <v>9685.1826610000007</v>
      </c>
      <c r="BK9" s="61">
        <v>5776.4091770000005</v>
      </c>
      <c r="BL9" s="62"/>
      <c r="BM9" s="62"/>
      <c r="BN9" s="62"/>
      <c r="BO9" s="172"/>
      <c r="BQ9" s="253"/>
      <c r="BR9" s="253"/>
      <c r="BS9" s="253"/>
      <c r="BT9" s="253"/>
      <c r="BU9" s="253"/>
    </row>
    <row r="10" spans="1:73" ht="15" customHeight="1">
      <c r="A10" s="92" t="s">
        <v>266</v>
      </c>
      <c r="B10" s="92"/>
      <c r="C10" s="46">
        <v>0.06</v>
      </c>
      <c r="D10" s="47">
        <v>7.2999999999999995E-2</v>
      </c>
      <c r="E10" s="47">
        <v>7.5999999999999998E-2</v>
      </c>
      <c r="F10" s="47">
        <v>7.2999999999999995E-2</v>
      </c>
      <c r="G10" s="47">
        <v>7.2999999999999995E-2</v>
      </c>
      <c r="H10" s="46">
        <v>7.1999999999999995E-2</v>
      </c>
      <c r="I10" s="47">
        <v>0.09</v>
      </c>
      <c r="J10" s="47">
        <v>9.4E-2</v>
      </c>
      <c r="K10" s="47">
        <v>9.6000000000000002E-2</v>
      </c>
      <c r="L10" s="47">
        <v>0.10199999999999999</v>
      </c>
      <c r="M10" s="46">
        <v>0.08</v>
      </c>
      <c r="N10" s="47">
        <v>8.5999999999999993E-2</v>
      </c>
      <c r="O10" s="47">
        <v>9.0999999999999998E-2</v>
      </c>
      <c r="P10" s="47">
        <v>9.0999999999999998E-2</v>
      </c>
      <c r="Q10" s="47">
        <v>9.6000000000000002E-2</v>
      </c>
      <c r="R10" s="46">
        <v>0.08</v>
      </c>
      <c r="S10" s="47">
        <v>8.3000000000000004E-2</v>
      </c>
      <c r="T10" s="47">
        <v>7.5999999999999998E-2</v>
      </c>
      <c r="U10" s="47">
        <v>6.8000000000000005E-2</v>
      </c>
      <c r="V10" s="47">
        <v>5.3999999999999999E-2</v>
      </c>
      <c r="W10" s="46">
        <v>6.3E-2</v>
      </c>
      <c r="X10" s="47">
        <v>6.0999999999999999E-2</v>
      </c>
      <c r="Y10" s="47">
        <v>0.06</v>
      </c>
      <c r="Z10" s="47">
        <v>0.05</v>
      </c>
      <c r="AA10" s="47">
        <v>3.9E-2</v>
      </c>
      <c r="AB10" s="46">
        <v>6.2E-2</v>
      </c>
      <c r="AC10" s="47">
        <v>7.2999999999999995E-2</v>
      </c>
      <c r="AD10" s="47">
        <v>6.9000000000000006E-2</v>
      </c>
      <c r="AE10" s="47">
        <v>5.7000000000000002E-2</v>
      </c>
      <c r="AF10" s="47">
        <v>0.04</v>
      </c>
      <c r="AG10" s="94" t="s">
        <v>223</v>
      </c>
      <c r="AH10" s="98" t="s">
        <v>223</v>
      </c>
      <c r="AI10" s="98" t="s">
        <v>223</v>
      </c>
      <c r="AJ10" s="98" t="s">
        <v>223</v>
      </c>
      <c r="AK10" s="99" t="s">
        <v>223</v>
      </c>
      <c r="AL10" s="46">
        <v>5.2999999999999999E-2</v>
      </c>
      <c r="AM10" s="47">
        <v>5.1999999999999998E-2</v>
      </c>
      <c r="AN10" s="47">
        <v>5.2999999999999999E-2</v>
      </c>
      <c r="AO10" s="47">
        <v>3.5000000000000003E-2</v>
      </c>
      <c r="AP10" s="47">
        <v>1.9E-2</v>
      </c>
      <c r="AQ10" s="46">
        <v>6.5000000000000002E-2</v>
      </c>
      <c r="AR10" s="47">
        <v>5.0999999999999997E-2</v>
      </c>
      <c r="AS10" s="47">
        <v>4.3999999999999997E-2</v>
      </c>
      <c r="AT10" s="45">
        <v>3.6999999999999998E-2</v>
      </c>
      <c r="AU10" s="105">
        <v>2.4E-2</v>
      </c>
      <c r="AV10" s="46">
        <v>7.3999999999999996E-2</v>
      </c>
      <c r="AW10" s="47">
        <v>7.0999999999999994E-2</v>
      </c>
      <c r="AX10" s="47">
        <v>6.7000000000000004E-2</v>
      </c>
      <c r="AY10" s="47">
        <v>6.2E-2</v>
      </c>
      <c r="AZ10" s="106">
        <v>5.3219453399239863E-2</v>
      </c>
      <c r="BA10" s="44">
        <v>6.7161686103012638E-2</v>
      </c>
      <c r="BB10" s="47">
        <v>7.1999999999999995E-2</v>
      </c>
      <c r="BC10" s="47">
        <v>6.9618216886233972E-2</v>
      </c>
      <c r="BD10" s="45">
        <f t="shared" ref="BD10:BJ10" si="2">BD9/BD5</f>
        <v>6.7872062245073084E-2</v>
      </c>
      <c r="BE10" s="45">
        <f t="shared" si="2"/>
        <v>6.4094237920617733E-2</v>
      </c>
      <c r="BF10" s="51">
        <v>9.1140102131329781E-2</v>
      </c>
      <c r="BG10" s="52">
        <v>8.3030353655910077E-2</v>
      </c>
      <c r="BH10" s="52">
        <v>7.5508567167103954E-2</v>
      </c>
      <c r="BI10" s="52">
        <v>7.6994998470831161E-2</v>
      </c>
      <c r="BJ10" s="105">
        <f t="shared" si="2"/>
        <v>7.0743488189718748E-2</v>
      </c>
      <c r="BK10" s="51">
        <v>7.9875670282975639E-2</v>
      </c>
      <c r="BL10" s="52"/>
      <c r="BM10" s="52"/>
      <c r="BN10" s="52"/>
      <c r="BO10" s="105"/>
    </row>
    <row r="11" spans="1:73" ht="30" customHeight="1">
      <c r="A11" s="50" t="s">
        <v>267</v>
      </c>
      <c r="B11" s="50"/>
      <c r="C11" s="174">
        <v>-60</v>
      </c>
      <c r="D11" s="83">
        <v>-989</v>
      </c>
      <c r="E11" s="83">
        <v>-1027</v>
      </c>
      <c r="F11" s="70">
        <v>-2155</v>
      </c>
      <c r="G11" s="83">
        <v>-1167</v>
      </c>
      <c r="H11" s="174">
        <v>-132</v>
      </c>
      <c r="I11" s="83">
        <v>-304</v>
      </c>
      <c r="J11" s="83">
        <v>-348</v>
      </c>
      <c r="K11" s="70">
        <v>-905</v>
      </c>
      <c r="L11" s="83">
        <v>-601</v>
      </c>
      <c r="M11" s="174">
        <v>-109</v>
      </c>
      <c r="N11" s="83">
        <v>-152</v>
      </c>
      <c r="O11" s="83">
        <v>-174</v>
      </c>
      <c r="P11" s="70">
        <v>-673</v>
      </c>
      <c r="Q11" s="83">
        <v>-521</v>
      </c>
      <c r="R11" s="174">
        <v>-27</v>
      </c>
      <c r="S11" s="83">
        <v>-178</v>
      </c>
      <c r="T11" s="83">
        <v>-197</v>
      </c>
      <c r="U11" s="70">
        <v>-198</v>
      </c>
      <c r="V11" s="83">
        <v>-20</v>
      </c>
      <c r="W11" s="174">
        <v>-48</v>
      </c>
      <c r="X11" s="83">
        <v>-143</v>
      </c>
      <c r="Y11" s="83">
        <v>-152</v>
      </c>
      <c r="Z11" s="70">
        <v>-3630</v>
      </c>
      <c r="AA11" s="83">
        <v>-3487</v>
      </c>
      <c r="AB11" s="174">
        <v>-12</v>
      </c>
      <c r="AC11" s="83">
        <v>-55</v>
      </c>
      <c r="AD11" s="83">
        <v>-147</v>
      </c>
      <c r="AE11" s="70">
        <v>-3818</v>
      </c>
      <c r="AF11" s="83">
        <v>-3763</v>
      </c>
      <c r="AG11" s="174">
        <v>-543</v>
      </c>
      <c r="AH11" s="83">
        <v>-1123</v>
      </c>
      <c r="AI11" s="83">
        <v>-1435</v>
      </c>
      <c r="AJ11" s="70">
        <v>-6674</v>
      </c>
      <c r="AK11" s="83">
        <v>-5551</v>
      </c>
      <c r="AL11" s="174">
        <v>-335</v>
      </c>
      <c r="AM11" s="83">
        <v>-586</v>
      </c>
      <c r="AN11" s="83">
        <v>-1078</v>
      </c>
      <c r="AO11" s="83">
        <v>-4188</v>
      </c>
      <c r="AP11" s="83">
        <v>-3602</v>
      </c>
      <c r="AQ11" s="174">
        <v>-173</v>
      </c>
      <c r="AR11" s="83">
        <v>-261</v>
      </c>
      <c r="AS11" s="83">
        <v>-481</v>
      </c>
      <c r="AT11" s="70">
        <v>-2348</v>
      </c>
      <c r="AU11" s="172">
        <v>-2087</v>
      </c>
      <c r="AV11" s="69">
        <v>-42</v>
      </c>
      <c r="AW11" s="83">
        <v>-102</v>
      </c>
      <c r="AX11" s="83">
        <v>-243</v>
      </c>
      <c r="AY11" s="83">
        <v>-2550</v>
      </c>
      <c r="AZ11" s="172">
        <v>-2449</v>
      </c>
      <c r="BA11" s="174">
        <v>-578</v>
      </c>
      <c r="BB11" s="83">
        <v>-733</v>
      </c>
      <c r="BC11" s="83">
        <v>-1082.0034459999999</v>
      </c>
      <c r="BD11" s="70">
        <v>-8065.9233519999998</v>
      </c>
      <c r="BE11" s="70">
        <f t="shared" ref="BE11:BE12" si="3">BD11-BB11</f>
        <v>-7332.9233519999998</v>
      </c>
      <c r="BF11" s="61">
        <v>-88.054773999999995</v>
      </c>
      <c r="BG11" s="62">
        <v>-167.99616599999999</v>
      </c>
      <c r="BH11" s="62">
        <v>-242.58291700000001</v>
      </c>
      <c r="BI11" s="62">
        <v>-11407.954846000001</v>
      </c>
      <c r="BJ11" s="172">
        <f t="shared" ref="BJ11:BJ12" si="4">BI11-BG11</f>
        <v>-11239.95868</v>
      </c>
      <c r="BK11" s="61">
        <v>-197.24757399999999</v>
      </c>
      <c r="BL11" s="62"/>
      <c r="BM11" s="62"/>
      <c r="BN11" s="62"/>
      <c r="BO11" s="172"/>
      <c r="BQ11" s="253"/>
      <c r="BR11" s="253"/>
      <c r="BS11" s="253"/>
      <c r="BT11" s="253"/>
      <c r="BU11" s="253"/>
    </row>
    <row r="12" spans="1:73" ht="30" customHeight="1">
      <c r="A12" s="171" t="s">
        <v>268</v>
      </c>
      <c r="B12" s="50"/>
      <c r="C12" s="174">
        <v>894</v>
      </c>
      <c r="D12" s="83">
        <v>1797</v>
      </c>
      <c r="E12" s="83">
        <v>2697</v>
      </c>
      <c r="F12" s="70">
        <v>3600</v>
      </c>
      <c r="G12" s="83">
        <v>1802</v>
      </c>
      <c r="H12" s="174">
        <v>886</v>
      </c>
      <c r="I12" s="83">
        <v>1751</v>
      </c>
      <c r="J12" s="83">
        <v>2611</v>
      </c>
      <c r="K12" s="70">
        <v>3521</v>
      </c>
      <c r="L12" s="83">
        <v>1770</v>
      </c>
      <c r="M12" s="174">
        <v>854</v>
      </c>
      <c r="N12" s="83">
        <v>1724</v>
      </c>
      <c r="O12" s="83">
        <v>2614</v>
      </c>
      <c r="P12" s="70">
        <v>3557</v>
      </c>
      <c r="Q12" s="83">
        <v>1832</v>
      </c>
      <c r="R12" s="174">
        <v>914</v>
      </c>
      <c r="S12" s="83">
        <v>1847</v>
      </c>
      <c r="T12" s="83">
        <v>2823</v>
      </c>
      <c r="U12" s="70">
        <v>3984</v>
      </c>
      <c r="V12" s="83">
        <v>2137</v>
      </c>
      <c r="W12" s="174">
        <v>1210</v>
      </c>
      <c r="X12" s="83">
        <v>2454</v>
      </c>
      <c r="Y12" s="83">
        <v>3719</v>
      </c>
      <c r="Z12" s="70">
        <v>5098</v>
      </c>
      <c r="AA12" s="83">
        <v>2644</v>
      </c>
      <c r="AB12" s="174">
        <v>4858</v>
      </c>
      <c r="AC12" s="83">
        <v>9715</v>
      </c>
      <c r="AD12" s="83">
        <v>14799</v>
      </c>
      <c r="AE12" s="70">
        <v>19946</v>
      </c>
      <c r="AF12" s="83">
        <v>10231</v>
      </c>
      <c r="AG12" s="174">
        <v>5130</v>
      </c>
      <c r="AH12" s="83">
        <v>10361</v>
      </c>
      <c r="AI12" s="83">
        <v>15689</v>
      </c>
      <c r="AJ12" s="70">
        <v>21238</v>
      </c>
      <c r="AK12" s="83">
        <v>10876</v>
      </c>
      <c r="AL12" s="174">
        <v>5199</v>
      </c>
      <c r="AM12" s="83">
        <v>10513</v>
      </c>
      <c r="AN12" s="83">
        <v>15971</v>
      </c>
      <c r="AO12" s="83">
        <v>21926</v>
      </c>
      <c r="AP12" s="83">
        <v>11413</v>
      </c>
      <c r="AQ12" s="174">
        <v>5999</v>
      </c>
      <c r="AR12" s="83">
        <v>12414</v>
      </c>
      <c r="AS12" s="83">
        <v>18953</v>
      </c>
      <c r="AT12" s="70">
        <v>25559</v>
      </c>
      <c r="AU12" s="172">
        <v>13145</v>
      </c>
      <c r="AV12" s="69">
        <v>6615</v>
      </c>
      <c r="AW12" s="83">
        <v>14036</v>
      </c>
      <c r="AX12" s="83">
        <v>21537</v>
      </c>
      <c r="AY12" s="83">
        <v>29120</v>
      </c>
      <c r="AZ12" s="172">
        <v>15084</v>
      </c>
      <c r="BA12" s="174">
        <v>7910</v>
      </c>
      <c r="BB12" s="83">
        <v>15547</v>
      </c>
      <c r="BC12" s="83">
        <v>23404.609885000002</v>
      </c>
      <c r="BD12" s="70">
        <v>31406.331834000001</v>
      </c>
      <c r="BE12" s="70">
        <f t="shared" si="3"/>
        <v>15859.331834000001</v>
      </c>
      <c r="BF12" s="61">
        <v>7435.5049339999996</v>
      </c>
      <c r="BG12" s="62">
        <v>15066.030647</v>
      </c>
      <c r="BH12" s="62">
        <v>22790.205343000001</v>
      </c>
      <c r="BI12" s="62">
        <v>30826.388915</v>
      </c>
      <c r="BJ12" s="172">
        <f t="shared" si="4"/>
        <v>15760.358268</v>
      </c>
      <c r="BK12" s="61">
        <v>7804.7992409999997</v>
      </c>
      <c r="BL12" s="62"/>
      <c r="BM12" s="62"/>
      <c r="BN12" s="62"/>
      <c r="BO12" s="172"/>
    </row>
    <row r="13" spans="1:73" ht="26.4">
      <c r="A13" s="270"/>
      <c r="B13" s="270"/>
      <c r="C13" s="263"/>
      <c r="D13" s="263"/>
      <c r="E13" s="263"/>
      <c r="F13" s="263"/>
      <c r="G13" s="263"/>
      <c r="H13" s="263"/>
      <c r="I13" s="263"/>
      <c r="J13" s="263"/>
      <c r="K13" s="263"/>
      <c r="L13" s="263"/>
      <c r="M13" s="263"/>
      <c r="N13" s="263"/>
      <c r="O13" s="263"/>
      <c r="P13" s="263"/>
      <c r="Q13" s="263"/>
      <c r="R13" s="263"/>
      <c r="S13" s="263"/>
      <c r="T13" s="263"/>
      <c r="U13" s="263"/>
      <c r="V13" s="263"/>
      <c r="W13" s="263"/>
      <c r="X13" s="263"/>
      <c r="Y13" s="263"/>
      <c r="Z13" s="263"/>
      <c r="AA13" s="263"/>
      <c r="AB13" s="263"/>
      <c r="AC13" s="263"/>
      <c r="AD13" s="263"/>
      <c r="AE13" s="263"/>
      <c r="AF13" s="263"/>
      <c r="AG13" s="263"/>
      <c r="AH13" s="263"/>
      <c r="AI13" s="263"/>
      <c r="AJ13" s="263"/>
      <c r="AK13" s="263"/>
      <c r="AL13" s="263"/>
      <c r="AM13" s="263"/>
      <c r="AN13" s="263"/>
      <c r="AO13" s="263"/>
      <c r="AP13" s="263"/>
      <c r="AQ13" s="263"/>
      <c r="AR13" s="263"/>
      <c r="AS13" s="263"/>
      <c r="AT13" s="263"/>
      <c r="AU13" s="263"/>
      <c r="AV13" s="264" t="s">
        <v>258</v>
      </c>
      <c r="AW13" s="271"/>
      <c r="AX13" s="271"/>
      <c r="AY13" s="271"/>
      <c r="AZ13" s="271"/>
      <c r="BA13" s="263"/>
      <c r="BB13" s="263"/>
      <c r="BC13" s="263"/>
      <c r="BD13" s="263"/>
      <c r="BE13" s="263"/>
      <c r="BF13" s="263"/>
      <c r="BG13" s="249"/>
      <c r="BH13" s="249"/>
      <c r="BI13" s="249"/>
      <c r="BJ13" s="249"/>
      <c r="BK13" s="263"/>
      <c r="BL13" s="249"/>
      <c r="BM13" s="249"/>
      <c r="BN13" s="249"/>
      <c r="BO13" s="249"/>
    </row>
    <row r="14" spans="1:73" hidden="1">
      <c r="A14" s="270"/>
      <c r="B14" s="270"/>
      <c r="C14" s="249"/>
      <c r="D14" s="249"/>
      <c r="E14" s="249"/>
      <c r="F14" s="249"/>
      <c r="G14" s="249"/>
      <c r="H14" s="249"/>
      <c r="I14" s="249"/>
      <c r="J14" s="249"/>
      <c r="K14" s="249"/>
      <c r="L14" s="249"/>
      <c r="M14" s="249"/>
      <c r="N14" s="249"/>
      <c r="O14" s="249"/>
      <c r="P14" s="249"/>
      <c r="Q14" s="249"/>
      <c r="R14" s="249"/>
      <c r="S14" s="249"/>
      <c r="T14" s="249"/>
      <c r="U14" s="249"/>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row>
    <row r="15" spans="1:73" hidden="1">
      <c r="A15" s="270"/>
      <c r="B15" s="270"/>
      <c r="C15" s="249"/>
      <c r="D15" s="249"/>
      <c r="E15" s="249"/>
      <c r="F15" s="249"/>
      <c r="G15" s="249"/>
      <c r="H15" s="249"/>
      <c r="I15" s="249"/>
      <c r="J15" s="249"/>
      <c r="K15" s="249"/>
      <c r="L15" s="249"/>
      <c r="M15" s="249"/>
      <c r="N15" s="249"/>
      <c r="O15" s="249"/>
      <c r="P15" s="249"/>
      <c r="Q15" s="249"/>
      <c r="R15" s="249"/>
      <c r="S15" s="249"/>
      <c r="T15" s="249"/>
      <c r="U15" s="249"/>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row>
    <row r="16" spans="1:73" hidden="1">
      <c r="A16" s="270"/>
      <c r="B16" s="270"/>
      <c r="C16" s="249"/>
      <c r="D16" s="249"/>
      <c r="E16" s="249"/>
      <c r="F16" s="249"/>
      <c r="G16" s="249"/>
      <c r="H16" s="249"/>
      <c r="I16" s="249"/>
      <c r="J16" s="249"/>
      <c r="K16" s="249"/>
      <c r="L16" s="249"/>
      <c r="M16" s="249"/>
      <c r="N16" s="249"/>
      <c r="O16" s="249"/>
      <c r="P16" s="249"/>
      <c r="Q16" s="249"/>
      <c r="R16" s="249"/>
      <c r="S16" s="249"/>
      <c r="T16" s="249"/>
      <c r="U16" s="249"/>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row>
    <row r="17" spans="1:67" hidden="1">
      <c r="A17" s="270"/>
      <c r="B17" s="270"/>
      <c r="C17" s="249"/>
      <c r="D17" s="249"/>
      <c r="E17" s="249"/>
      <c r="F17" s="249"/>
      <c r="G17" s="249"/>
      <c r="H17" s="249"/>
      <c r="I17" s="249"/>
      <c r="J17" s="249"/>
      <c r="K17" s="249"/>
      <c r="L17" s="249"/>
      <c r="M17" s="249"/>
      <c r="N17" s="249"/>
      <c r="O17" s="249"/>
      <c r="P17" s="249"/>
      <c r="Q17" s="249"/>
      <c r="R17" s="249"/>
      <c r="S17" s="249"/>
      <c r="T17" s="249"/>
      <c r="U17" s="249"/>
      <c r="V17" s="249"/>
      <c r="W17" s="249"/>
      <c r="X17" s="249"/>
      <c r="Y17" s="249"/>
      <c r="Z17" s="249"/>
      <c r="AA17" s="249"/>
      <c r="AB17" s="249"/>
      <c r="AC17" s="249"/>
      <c r="AD17" s="249"/>
      <c r="AE17" s="249"/>
      <c r="AF17" s="249"/>
      <c r="AG17" s="249"/>
      <c r="AH17" s="249"/>
      <c r="AI17" s="249"/>
      <c r="AJ17" s="249"/>
      <c r="AK17" s="249"/>
      <c r="AL17" s="249"/>
      <c r="AM17" s="249"/>
      <c r="AN17" s="249"/>
      <c r="AO17" s="249"/>
      <c r="AP17" s="249"/>
      <c r="AQ17" s="249"/>
      <c r="AR17" s="249"/>
      <c r="AS17" s="249"/>
      <c r="AT17" s="249"/>
      <c r="AU17" s="249"/>
      <c r="AV17" s="249"/>
      <c r="AW17" s="249"/>
      <c r="AX17" s="249"/>
      <c r="AY17" s="249"/>
      <c r="AZ17" s="249"/>
      <c r="BA17" s="249"/>
      <c r="BB17" s="249"/>
      <c r="BC17" s="249"/>
      <c r="BD17" s="249"/>
      <c r="BE17" s="249"/>
      <c r="BF17" s="249"/>
      <c r="BG17" s="249"/>
      <c r="BH17" s="249"/>
      <c r="BI17" s="249"/>
      <c r="BJ17" s="249"/>
      <c r="BK17" s="249"/>
      <c r="BL17" s="249"/>
      <c r="BM17" s="249"/>
      <c r="BN17" s="249"/>
      <c r="BO17" s="249"/>
    </row>
    <row r="18" spans="1:67" hidden="1">
      <c r="A18" s="270"/>
      <c r="B18" s="270"/>
      <c r="C18" s="249"/>
      <c r="D18" s="249"/>
      <c r="E18" s="249"/>
      <c r="F18" s="249"/>
      <c r="G18" s="249"/>
      <c r="H18" s="249"/>
      <c r="I18" s="249"/>
      <c r="J18" s="249"/>
      <c r="K18" s="249"/>
      <c r="L18" s="249"/>
      <c r="M18" s="249"/>
      <c r="N18" s="249"/>
      <c r="O18" s="249"/>
      <c r="P18" s="249"/>
      <c r="Q18" s="249"/>
      <c r="R18" s="249"/>
      <c r="S18" s="249"/>
      <c r="T18" s="249"/>
      <c r="U18" s="249"/>
      <c r="V18" s="249"/>
      <c r="W18" s="249"/>
      <c r="X18" s="249"/>
      <c r="Y18" s="249"/>
      <c r="Z18" s="249"/>
      <c r="AA18" s="249"/>
      <c r="AB18" s="249"/>
      <c r="AC18" s="249"/>
      <c r="AD18" s="249"/>
      <c r="AE18" s="249"/>
      <c r="AF18" s="249"/>
      <c r="AG18" s="249"/>
      <c r="AH18" s="249"/>
      <c r="AI18" s="249"/>
      <c r="AJ18" s="249"/>
      <c r="AK18" s="249"/>
      <c r="AL18" s="249"/>
      <c r="AM18" s="249"/>
      <c r="AN18" s="249"/>
      <c r="AO18" s="249"/>
      <c r="AP18" s="249"/>
      <c r="AQ18" s="249"/>
      <c r="AR18" s="249"/>
      <c r="AS18" s="249"/>
      <c r="AT18" s="249"/>
      <c r="AU18" s="249"/>
      <c r="AV18" s="249"/>
      <c r="AW18" s="249"/>
      <c r="AX18" s="249"/>
      <c r="AY18" s="249"/>
      <c r="AZ18" s="249"/>
      <c r="BA18" s="249"/>
      <c r="BB18" s="249"/>
      <c r="BC18" s="249"/>
      <c r="BD18" s="249"/>
      <c r="BE18" s="249"/>
      <c r="BF18" s="249"/>
      <c r="BG18" s="249"/>
      <c r="BH18" s="249"/>
      <c r="BI18" s="249"/>
      <c r="BJ18" s="249"/>
      <c r="BK18" s="249"/>
      <c r="BL18" s="249"/>
      <c r="BM18" s="249"/>
      <c r="BN18" s="249"/>
      <c r="BO18" s="249"/>
    </row>
    <row r="19" spans="1:67" hidden="1">
      <c r="A19" s="270"/>
      <c r="B19" s="270"/>
      <c r="C19" s="249"/>
      <c r="D19" s="249"/>
      <c r="E19" s="249"/>
      <c r="F19" s="249"/>
      <c r="G19" s="249"/>
      <c r="H19" s="249"/>
      <c r="I19" s="249"/>
      <c r="J19" s="249"/>
      <c r="K19" s="249"/>
      <c r="L19" s="249"/>
      <c r="M19" s="249"/>
      <c r="N19" s="249"/>
      <c r="O19" s="249"/>
      <c r="P19" s="249"/>
      <c r="Q19" s="249"/>
      <c r="R19" s="249"/>
      <c r="S19" s="249"/>
      <c r="T19" s="249"/>
      <c r="U19" s="249"/>
      <c r="V19" s="249"/>
      <c r="W19" s="249"/>
      <c r="X19" s="249"/>
      <c r="Y19" s="249"/>
      <c r="Z19" s="249"/>
      <c r="AA19" s="249"/>
      <c r="AB19" s="249"/>
      <c r="AC19" s="249"/>
      <c r="AD19" s="249"/>
      <c r="AE19" s="249"/>
      <c r="AF19" s="249"/>
      <c r="AG19" s="249"/>
      <c r="AH19" s="249"/>
      <c r="AI19" s="249"/>
      <c r="AJ19" s="249"/>
      <c r="AK19" s="249"/>
      <c r="AL19" s="249"/>
      <c r="AM19" s="249"/>
      <c r="AN19" s="249"/>
      <c r="AO19" s="249"/>
      <c r="AP19" s="249"/>
      <c r="AQ19" s="249"/>
      <c r="AR19" s="249"/>
      <c r="AS19" s="249"/>
      <c r="AT19" s="249"/>
      <c r="AU19" s="249"/>
      <c r="AV19" s="249"/>
      <c r="AW19" s="249"/>
      <c r="AX19" s="249"/>
      <c r="AY19" s="249"/>
      <c r="AZ19" s="249"/>
      <c r="BA19" s="249"/>
      <c r="BB19" s="249"/>
      <c r="BC19" s="249"/>
      <c r="BD19" s="249"/>
      <c r="BE19" s="249"/>
      <c r="BF19" s="249"/>
      <c r="BG19" s="249"/>
      <c r="BH19" s="249"/>
      <c r="BI19" s="249"/>
      <c r="BJ19" s="249"/>
      <c r="BK19" s="249"/>
      <c r="BL19" s="249"/>
      <c r="BM19" s="249"/>
      <c r="BN19" s="249"/>
      <c r="BO19" s="249"/>
    </row>
    <row r="20" spans="1:67" hidden="1">
      <c r="A20" s="270"/>
      <c r="B20" s="270"/>
      <c r="C20" s="249"/>
      <c r="D20" s="249"/>
      <c r="E20" s="249"/>
      <c r="F20" s="249"/>
      <c r="G20" s="249"/>
      <c r="H20" s="249"/>
      <c r="I20" s="249"/>
      <c r="J20" s="249"/>
      <c r="K20" s="249"/>
      <c r="L20" s="249"/>
      <c r="M20" s="249"/>
      <c r="N20" s="249"/>
      <c r="O20" s="249"/>
      <c r="P20" s="249"/>
      <c r="Q20" s="249"/>
      <c r="R20" s="249"/>
      <c r="S20" s="249"/>
      <c r="T20" s="249"/>
      <c r="U20" s="249"/>
      <c r="V20" s="249"/>
      <c r="W20" s="249"/>
      <c r="X20" s="249"/>
      <c r="Y20" s="249"/>
      <c r="Z20" s="249"/>
      <c r="AA20" s="249"/>
      <c r="AB20" s="249"/>
      <c r="AC20" s="249"/>
      <c r="AD20" s="249"/>
      <c r="AE20" s="249"/>
      <c r="AF20" s="249"/>
      <c r="AG20" s="249"/>
      <c r="AH20" s="249"/>
      <c r="AI20" s="249"/>
      <c r="AJ20" s="249"/>
      <c r="AK20" s="249"/>
      <c r="AL20" s="249"/>
      <c r="AM20" s="249"/>
      <c r="AN20" s="249"/>
      <c r="AO20" s="249"/>
      <c r="AP20" s="249"/>
      <c r="AQ20" s="249"/>
      <c r="AR20" s="249"/>
      <c r="AS20" s="249"/>
      <c r="AT20" s="249"/>
      <c r="AU20" s="249"/>
      <c r="AV20" s="249"/>
      <c r="AW20" s="249"/>
      <c r="AX20" s="249"/>
      <c r="AY20" s="249"/>
      <c r="AZ20" s="249"/>
      <c r="BA20" s="249"/>
      <c r="BB20" s="249"/>
      <c r="BC20" s="249"/>
      <c r="BD20" s="249"/>
      <c r="BE20" s="249"/>
      <c r="BF20" s="249"/>
      <c r="BG20" s="249"/>
      <c r="BH20" s="249"/>
      <c r="BI20" s="249"/>
      <c r="BJ20" s="249"/>
      <c r="BK20" s="249"/>
      <c r="BL20" s="249"/>
      <c r="BM20" s="249"/>
      <c r="BN20" s="249"/>
      <c r="BO20" s="249"/>
    </row>
    <row r="21" spans="1:67" hidden="1">
      <c r="A21" s="270"/>
      <c r="B21" s="270"/>
      <c r="C21" s="249"/>
      <c r="D21" s="249"/>
      <c r="E21" s="249"/>
      <c r="F21" s="249"/>
      <c r="G21" s="249"/>
      <c r="H21" s="249"/>
      <c r="I21" s="249"/>
      <c r="J21" s="249"/>
      <c r="K21" s="249"/>
      <c r="L21" s="249"/>
      <c r="M21" s="249"/>
      <c r="N21" s="249"/>
      <c r="O21" s="249"/>
      <c r="P21" s="249"/>
      <c r="Q21" s="249"/>
      <c r="R21" s="249"/>
      <c r="S21" s="249"/>
      <c r="T21" s="249"/>
      <c r="U21" s="249"/>
      <c r="V21" s="249"/>
      <c r="W21" s="249"/>
      <c r="X21" s="249"/>
      <c r="Y21" s="249"/>
      <c r="Z21" s="249"/>
      <c r="AA21" s="249"/>
      <c r="AB21" s="249"/>
      <c r="AC21" s="249"/>
      <c r="AD21" s="249"/>
      <c r="AE21" s="249"/>
      <c r="AF21" s="249"/>
      <c r="AG21" s="249"/>
      <c r="AH21" s="249"/>
      <c r="AI21" s="249"/>
      <c r="AJ21" s="249"/>
      <c r="AK21" s="249"/>
      <c r="AL21" s="249"/>
      <c r="AM21" s="249"/>
      <c r="AN21" s="249"/>
      <c r="AO21" s="249"/>
      <c r="AP21" s="249"/>
      <c r="AQ21" s="249"/>
      <c r="AR21" s="249"/>
      <c r="AS21" s="249"/>
      <c r="AT21" s="249"/>
      <c r="AU21" s="249"/>
      <c r="AV21" s="249"/>
      <c r="AW21" s="249"/>
      <c r="AX21" s="249"/>
      <c r="AY21" s="249"/>
      <c r="AZ21" s="249"/>
      <c r="BA21" s="249"/>
      <c r="BB21" s="249"/>
      <c r="BC21" s="249"/>
      <c r="BD21" s="249"/>
      <c r="BE21" s="249"/>
      <c r="BF21" s="249"/>
      <c r="BG21" s="249"/>
      <c r="BH21" s="249"/>
      <c r="BI21" s="249"/>
      <c r="BJ21" s="249"/>
      <c r="BK21" s="249"/>
      <c r="BL21" s="249"/>
      <c r="BM21" s="249"/>
      <c r="BN21" s="249"/>
      <c r="BO21" s="249"/>
    </row>
    <row r="22" spans="1:67" hidden="1">
      <c r="A22" s="270"/>
      <c r="B22" s="270"/>
      <c r="C22" s="249"/>
      <c r="D22" s="249"/>
      <c r="E22" s="249"/>
      <c r="F22" s="249"/>
      <c r="G22" s="249"/>
      <c r="H22" s="249"/>
      <c r="I22" s="249"/>
      <c r="J22" s="249"/>
      <c r="K22" s="249"/>
      <c r="L22" s="249"/>
      <c r="M22" s="249"/>
      <c r="N22" s="249"/>
      <c r="O22" s="249"/>
      <c r="P22" s="249"/>
      <c r="Q22" s="249"/>
      <c r="R22" s="249"/>
      <c r="S22" s="249"/>
      <c r="T22" s="249"/>
      <c r="U22" s="249"/>
      <c r="V22" s="249"/>
      <c r="W22" s="249"/>
      <c r="X22" s="249"/>
      <c r="Y22" s="249"/>
      <c r="Z22" s="249"/>
      <c r="AA22" s="249"/>
      <c r="AB22" s="249"/>
      <c r="AC22" s="249"/>
      <c r="AD22" s="249"/>
      <c r="AE22" s="249"/>
      <c r="AF22" s="249"/>
      <c r="AG22" s="249"/>
      <c r="AH22" s="249"/>
      <c r="AI22" s="249"/>
      <c r="AJ22" s="249"/>
      <c r="AK22" s="249"/>
      <c r="AL22" s="249"/>
      <c r="AM22" s="249"/>
      <c r="AN22" s="249"/>
      <c r="AO22" s="249"/>
      <c r="AP22" s="249"/>
      <c r="AQ22" s="249"/>
      <c r="AR22" s="249"/>
      <c r="AS22" s="249"/>
      <c r="AT22" s="249"/>
      <c r="AU22" s="249"/>
      <c r="AV22" s="249"/>
      <c r="AW22" s="249"/>
      <c r="AX22" s="249"/>
      <c r="AY22" s="249"/>
      <c r="AZ22" s="249"/>
      <c r="BA22" s="249"/>
      <c r="BB22" s="249"/>
      <c r="BC22" s="249"/>
      <c r="BD22" s="249"/>
      <c r="BE22" s="249"/>
      <c r="BF22" s="249"/>
      <c r="BG22" s="249"/>
      <c r="BH22" s="249"/>
      <c r="BI22" s="249"/>
      <c r="BJ22" s="249"/>
      <c r="BK22" s="249"/>
      <c r="BL22" s="249"/>
      <c r="BM22" s="249"/>
      <c r="BN22" s="249"/>
      <c r="BO22" s="249"/>
    </row>
    <row r="23" spans="1:67" hidden="1">
      <c r="A23" s="270"/>
      <c r="B23" s="270"/>
      <c r="C23" s="249"/>
      <c r="D23" s="249"/>
      <c r="E23" s="249"/>
      <c r="F23" s="249"/>
      <c r="G23" s="249"/>
      <c r="H23" s="249"/>
      <c r="I23" s="249"/>
      <c r="J23" s="249"/>
      <c r="K23" s="249"/>
      <c r="L23" s="249"/>
      <c r="M23" s="249"/>
      <c r="N23" s="249"/>
      <c r="O23" s="249"/>
      <c r="P23" s="249"/>
      <c r="Q23" s="249"/>
      <c r="R23" s="249"/>
      <c r="S23" s="249"/>
      <c r="T23" s="249"/>
      <c r="U23" s="249"/>
      <c r="V23" s="249"/>
      <c r="W23" s="249"/>
      <c r="X23" s="249"/>
      <c r="Y23" s="249"/>
      <c r="Z23" s="249"/>
      <c r="AA23" s="249"/>
      <c r="AB23" s="249"/>
      <c r="AC23" s="249"/>
      <c r="AD23" s="249"/>
      <c r="AE23" s="249"/>
      <c r="AF23" s="249"/>
      <c r="AG23" s="249"/>
      <c r="AH23" s="249"/>
      <c r="AI23" s="249"/>
      <c r="AJ23" s="249"/>
      <c r="AK23" s="249"/>
      <c r="AL23" s="249"/>
      <c r="AM23" s="249"/>
      <c r="AN23" s="249"/>
      <c r="AO23" s="249"/>
      <c r="AP23" s="249"/>
      <c r="AQ23" s="249"/>
      <c r="AR23" s="249"/>
      <c r="AS23" s="249"/>
      <c r="AT23" s="249"/>
      <c r="AU23" s="249"/>
      <c r="AV23" s="249"/>
      <c r="AW23" s="249"/>
      <c r="AX23" s="249"/>
      <c r="AY23" s="249"/>
      <c r="AZ23" s="249"/>
      <c r="BA23" s="249"/>
      <c r="BB23" s="249"/>
      <c r="BC23" s="249"/>
      <c r="BD23" s="249"/>
      <c r="BE23" s="249"/>
      <c r="BF23" s="249"/>
      <c r="BG23" s="249"/>
      <c r="BH23" s="249"/>
      <c r="BI23" s="249"/>
      <c r="BJ23" s="249"/>
      <c r="BK23" s="249"/>
      <c r="BL23" s="249"/>
      <c r="BM23" s="249"/>
      <c r="BN23" s="249"/>
      <c r="BO23" s="249"/>
    </row>
    <row r="24" spans="1:67" hidden="1">
      <c r="A24" s="270"/>
      <c r="B24" s="270"/>
      <c r="C24" s="249"/>
      <c r="D24" s="249"/>
      <c r="E24" s="249"/>
      <c r="F24" s="249"/>
      <c r="G24" s="249"/>
      <c r="H24" s="249"/>
      <c r="I24" s="249"/>
      <c r="J24" s="249"/>
      <c r="K24" s="249"/>
      <c r="L24" s="249"/>
      <c r="M24" s="249"/>
      <c r="N24" s="249"/>
      <c r="O24" s="249"/>
      <c r="P24" s="249"/>
      <c r="Q24" s="249"/>
      <c r="R24" s="249"/>
      <c r="S24" s="249"/>
      <c r="T24" s="249"/>
      <c r="U24" s="249"/>
      <c r="V24" s="249"/>
      <c r="W24" s="249"/>
      <c r="X24" s="249"/>
      <c r="Y24" s="249"/>
      <c r="Z24" s="249"/>
      <c r="AA24" s="249"/>
      <c r="AB24" s="249"/>
      <c r="AC24" s="249"/>
      <c r="AD24" s="249"/>
      <c r="AE24" s="249"/>
      <c r="AF24" s="249"/>
      <c r="AG24" s="249"/>
      <c r="AH24" s="249"/>
      <c r="AI24" s="249"/>
      <c r="AJ24" s="249"/>
      <c r="AK24" s="249"/>
      <c r="AL24" s="249"/>
      <c r="AM24" s="249"/>
      <c r="AN24" s="249"/>
      <c r="AO24" s="249"/>
      <c r="AP24" s="249"/>
      <c r="AQ24" s="249"/>
      <c r="AR24" s="249"/>
      <c r="AS24" s="249"/>
      <c r="AT24" s="249"/>
      <c r="AU24" s="249"/>
      <c r="AV24" s="249"/>
      <c r="AW24" s="249"/>
      <c r="AX24" s="249"/>
      <c r="AY24" s="249"/>
      <c r="AZ24" s="249"/>
      <c r="BA24" s="249"/>
      <c r="BB24" s="249"/>
      <c r="BC24" s="249"/>
      <c r="BD24" s="249"/>
      <c r="BE24" s="249"/>
      <c r="BF24" s="249"/>
      <c r="BG24" s="249"/>
      <c r="BH24" s="249"/>
      <c r="BI24" s="249"/>
      <c r="BJ24" s="249"/>
      <c r="BK24" s="249"/>
      <c r="BL24" s="249"/>
      <c r="BM24" s="249"/>
      <c r="BN24" s="249"/>
      <c r="BO24" s="249"/>
    </row>
    <row r="25" spans="1:67" hidden="1">
      <c r="A25" s="270"/>
      <c r="B25" s="270"/>
      <c r="C25" s="249"/>
      <c r="D25" s="249"/>
      <c r="E25" s="249"/>
      <c r="F25" s="249"/>
      <c r="G25" s="249"/>
      <c r="H25" s="249"/>
      <c r="I25" s="249"/>
      <c r="J25" s="249"/>
      <c r="K25" s="249"/>
      <c r="L25" s="249"/>
      <c r="M25" s="249"/>
      <c r="N25" s="249"/>
      <c r="O25" s="249"/>
      <c r="P25" s="249"/>
      <c r="Q25" s="249"/>
      <c r="R25" s="249"/>
      <c r="S25" s="249"/>
      <c r="T25" s="249"/>
      <c r="U25" s="249"/>
      <c r="V25" s="249"/>
      <c r="W25" s="249"/>
      <c r="X25" s="249"/>
      <c r="Y25" s="249"/>
      <c r="Z25" s="249"/>
      <c r="AA25" s="249"/>
      <c r="AB25" s="249"/>
      <c r="AC25" s="249"/>
      <c r="AD25" s="249"/>
      <c r="AE25" s="249"/>
      <c r="AF25" s="249"/>
      <c r="AG25" s="249"/>
      <c r="AH25" s="249"/>
      <c r="AI25" s="249"/>
      <c r="AJ25" s="249"/>
      <c r="AK25" s="249"/>
      <c r="AL25" s="249"/>
      <c r="AM25" s="249"/>
      <c r="AN25" s="249"/>
      <c r="AO25" s="249"/>
      <c r="AP25" s="249"/>
      <c r="AQ25" s="249"/>
      <c r="AR25" s="249"/>
      <c r="AS25" s="249"/>
      <c r="AT25" s="249"/>
      <c r="AU25" s="249"/>
      <c r="AV25" s="249"/>
      <c r="AW25" s="249"/>
      <c r="AX25" s="249"/>
      <c r="AY25" s="249"/>
      <c r="AZ25" s="249"/>
      <c r="BA25" s="249"/>
      <c r="BB25" s="249"/>
      <c r="BC25" s="249"/>
      <c r="BD25" s="249"/>
      <c r="BE25" s="249"/>
      <c r="BF25" s="249"/>
      <c r="BG25" s="249"/>
      <c r="BH25" s="249"/>
      <c r="BI25" s="249"/>
      <c r="BJ25" s="249"/>
      <c r="BK25" s="249"/>
      <c r="BL25" s="249"/>
      <c r="BM25" s="249"/>
      <c r="BN25" s="249"/>
      <c r="BO25" s="249"/>
    </row>
    <row r="26" spans="1:67" hidden="1">
      <c r="A26" s="270"/>
      <c r="B26" s="270"/>
      <c r="C26" s="249"/>
      <c r="D26" s="249"/>
      <c r="E26" s="249"/>
      <c r="F26" s="249"/>
      <c r="G26" s="249"/>
      <c r="H26" s="249"/>
      <c r="I26" s="249"/>
      <c r="J26" s="249"/>
      <c r="K26" s="249"/>
      <c r="L26" s="249"/>
      <c r="M26" s="249"/>
      <c r="N26" s="249"/>
      <c r="O26" s="249"/>
      <c r="P26" s="249"/>
      <c r="Q26" s="249"/>
      <c r="R26" s="249"/>
      <c r="S26" s="249"/>
      <c r="T26" s="249"/>
      <c r="U26" s="249"/>
      <c r="V26" s="249"/>
      <c r="W26" s="249"/>
      <c r="X26" s="249"/>
      <c r="Y26" s="249"/>
      <c r="Z26" s="249"/>
      <c r="AA26" s="249"/>
      <c r="AB26" s="249"/>
      <c r="AC26" s="249"/>
      <c r="AD26" s="249"/>
      <c r="AE26" s="249"/>
      <c r="AF26" s="249"/>
      <c r="AG26" s="249"/>
      <c r="AH26" s="249"/>
      <c r="AI26" s="249"/>
      <c r="AJ26" s="249"/>
      <c r="AK26" s="249"/>
      <c r="AL26" s="249"/>
      <c r="AM26" s="249"/>
      <c r="AN26" s="249"/>
      <c r="AO26" s="249"/>
      <c r="AP26" s="249"/>
      <c r="AQ26" s="249"/>
      <c r="AR26" s="249"/>
      <c r="AS26" s="249"/>
      <c r="AT26" s="249"/>
      <c r="AU26" s="249"/>
      <c r="AV26" s="249"/>
      <c r="AW26" s="249"/>
      <c r="AX26" s="249"/>
      <c r="AY26" s="249"/>
      <c r="AZ26" s="249"/>
      <c r="BA26" s="249"/>
      <c r="BB26" s="249"/>
      <c r="BC26" s="249"/>
      <c r="BD26" s="249"/>
      <c r="BE26" s="249"/>
      <c r="BF26" s="249"/>
      <c r="BG26" s="249"/>
      <c r="BH26" s="249"/>
      <c r="BI26" s="249"/>
      <c r="BJ26" s="249"/>
      <c r="BK26" s="249"/>
      <c r="BL26" s="249"/>
      <c r="BM26" s="249"/>
      <c r="BN26" s="249"/>
      <c r="BO26" s="249"/>
    </row>
    <row r="27" spans="1:67" hidden="1">
      <c r="A27" s="270"/>
      <c r="B27" s="270"/>
      <c r="C27" s="249"/>
      <c r="D27" s="249"/>
      <c r="E27" s="249"/>
      <c r="F27" s="249"/>
      <c r="G27" s="249"/>
      <c r="H27" s="249"/>
      <c r="I27" s="249"/>
      <c r="J27" s="249"/>
      <c r="K27" s="249"/>
      <c r="L27" s="249"/>
      <c r="M27" s="249"/>
      <c r="N27" s="249"/>
      <c r="O27" s="249"/>
      <c r="P27" s="249"/>
      <c r="Q27" s="249"/>
      <c r="R27" s="249"/>
      <c r="S27" s="249"/>
      <c r="T27" s="249"/>
      <c r="U27" s="249"/>
      <c r="V27" s="249"/>
      <c r="W27" s="249"/>
      <c r="X27" s="249"/>
      <c r="Y27" s="249"/>
      <c r="Z27" s="249"/>
      <c r="AA27" s="249"/>
      <c r="AB27" s="249"/>
      <c r="AC27" s="249"/>
      <c r="AD27" s="249"/>
      <c r="AE27" s="249"/>
      <c r="AF27" s="249"/>
      <c r="AG27" s="249"/>
      <c r="AH27" s="249"/>
      <c r="AI27" s="249"/>
      <c r="AJ27" s="249"/>
      <c r="AK27" s="249"/>
      <c r="AL27" s="249"/>
      <c r="AM27" s="249"/>
      <c r="AN27" s="249"/>
      <c r="AO27" s="249"/>
      <c r="AP27" s="249"/>
      <c r="AQ27" s="249"/>
      <c r="AR27" s="249"/>
      <c r="AS27" s="249"/>
      <c r="AT27" s="249"/>
      <c r="AU27" s="249"/>
      <c r="AV27" s="249"/>
      <c r="AW27" s="249"/>
      <c r="AX27" s="249"/>
      <c r="AY27" s="249"/>
      <c r="AZ27" s="249"/>
      <c r="BA27" s="249"/>
      <c r="BB27" s="249"/>
      <c r="BC27" s="249"/>
      <c r="BD27" s="249"/>
      <c r="BE27" s="249"/>
      <c r="BF27" s="249"/>
      <c r="BG27" s="249"/>
      <c r="BH27" s="249"/>
      <c r="BI27" s="249"/>
      <c r="BJ27" s="249"/>
      <c r="BK27" s="249"/>
      <c r="BL27" s="249"/>
      <c r="BM27" s="249"/>
      <c r="BN27" s="249"/>
      <c r="BO27" s="249"/>
    </row>
    <row r="28" spans="1:67" hidden="1">
      <c r="A28" s="270"/>
      <c r="B28" s="270"/>
      <c r="C28" s="249"/>
      <c r="D28" s="249"/>
      <c r="E28" s="249"/>
      <c r="F28" s="249"/>
      <c r="G28" s="249"/>
      <c r="H28" s="249"/>
      <c r="I28" s="249"/>
      <c r="J28" s="249"/>
      <c r="K28" s="249"/>
      <c r="L28" s="249"/>
      <c r="M28" s="249"/>
      <c r="N28" s="249"/>
      <c r="O28" s="249"/>
      <c r="P28" s="249"/>
      <c r="Q28" s="249"/>
      <c r="R28" s="249"/>
      <c r="S28" s="249"/>
      <c r="T28" s="249"/>
      <c r="U28" s="249"/>
      <c r="V28" s="249"/>
      <c r="W28" s="249"/>
      <c r="X28" s="249"/>
      <c r="Y28" s="249"/>
      <c r="Z28" s="249"/>
      <c r="AA28" s="249"/>
      <c r="AB28" s="249"/>
      <c r="AC28" s="249"/>
      <c r="AD28" s="249"/>
      <c r="AE28" s="249"/>
      <c r="AF28" s="249"/>
      <c r="AG28" s="249"/>
      <c r="AH28" s="249"/>
      <c r="AI28" s="249"/>
      <c r="AJ28" s="249"/>
      <c r="AK28" s="249"/>
      <c r="AL28" s="249"/>
      <c r="AM28" s="249"/>
      <c r="AN28" s="249"/>
      <c r="AO28" s="249"/>
      <c r="AP28" s="249"/>
      <c r="AQ28" s="249"/>
      <c r="AR28" s="249"/>
      <c r="AS28" s="249"/>
      <c r="AT28" s="249"/>
      <c r="AU28" s="249"/>
      <c r="AV28" s="249"/>
      <c r="AW28" s="249"/>
      <c r="AX28" s="249"/>
      <c r="AY28" s="249"/>
      <c r="AZ28" s="249"/>
      <c r="BA28" s="249"/>
      <c r="BB28" s="249"/>
      <c r="BC28" s="249"/>
      <c r="BD28" s="249"/>
      <c r="BE28" s="249"/>
      <c r="BF28" s="249"/>
      <c r="BG28" s="249"/>
      <c r="BH28" s="249"/>
      <c r="BI28" s="249"/>
      <c r="BJ28" s="249"/>
      <c r="BK28" s="249"/>
      <c r="BL28" s="249"/>
      <c r="BM28" s="249"/>
      <c r="BN28" s="249"/>
      <c r="BO28" s="249"/>
    </row>
    <row r="29" spans="1:67" hidden="1">
      <c r="A29" s="270"/>
      <c r="B29" s="270"/>
      <c r="C29" s="249"/>
      <c r="D29" s="249"/>
      <c r="E29" s="249"/>
      <c r="F29" s="249"/>
      <c r="G29" s="249"/>
      <c r="H29" s="249"/>
      <c r="I29" s="249"/>
      <c r="J29" s="249"/>
      <c r="K29" s="249"/>
      <c r="L29" s="249"/>
      <c r="M29" s="249"/>
      <c r="N29" s="249"/>
      <c r="O29" s="249"/>
      <c r="P29" s="249"/>
      <c r="Q29" s="249"/>
      <c r="R29" s="249"/>
      <c r="S29" s="249"/>
      <c r="T29" s="249"/>
      <c r="U29" s="249"/>
      <c r="V29" s="249"/>
      <c r="W29" s="249"/>
      <c r="X29" s="249"/>
      <c r="Y29" s="249"/>
      <c r="Z29" s="249"/>
      <c r="AA29" s="249"/>
      <c r="AB29" s="249"/>
      <c r="AC29" s="249"/>
      <c r="AD29" s="249"/>
      <c r="AE29" s="249"/>
      <c r="AF29" s="249"/>
      <c r="AG29" s="249"/>
      <c r="AH29" s="249"/>
      <c r="AI29" s="249"/>
      <c r="AJ29" s="249"/>
      <c r="AK29" s="249"/>
      <c r="AL29" s="249"/>
      <c r="AM29" s="249"/>
      <c r="AN29" s="249"/>
      <c r="AO29" s="249"/>
      <c r="AP29" s="249"/>
      <c r="AQ29" s="249"/>
      <c r="AR29" s="249"/>
      <c r="AS29" s="249"/>
      <c r="AT29" s="249"/>
      <c r="AU29" s="249"/>
      <c r="AV29" s="249"/>
      <c r="AW29" s="249"/>
      <c r="AX29" s="249"/>
      <c r="AY29" s="249"/>
      <c r="AZ29" s="249"/>
      <c r="BA29" s="249"/>
      <c r="BB29" s="249"/>
      <c r="BC29" s="249"/>
      <c r="BD29" s="249"/>
      <c r="BE29" s="249"/>
      <c r="BF29" s="249"/>
      <c r="BG29" s="249"/>
      <c r="BH29" s="249"/>
      <c r="BI29" s="249"/>
      <c r="BJ29" s="249"/>
      <c r="BK29" s="249"/>
      <c r="BL29" s="249"/>
      <c r="BM29" s="249"/>
      <c r="BN29" s="249"/>
      <c r="BO29" s="249"/>
    </row>
    <row r="30" spans="1:67" hidden="1">
      <c r="A30" s="270"/>
      <c r="B30" s="270"/>
      <c r="C30" s="249"/>
      <c r="D30" s="249"/>
      <c r="E30" s="249"/>
      <c r="F30" s="249"/>
      <c r="G30" s="249"/>
      <c r="H30" s="249"/>
      <c r="I30" s="249"/>
      <c r="J30" s="249"/>
      <c r="K30" s="249"/>
      <c r="L30" s="249"/>
      <c r="M30" s="249"/>
      <c r="N30" s="249"/>
      <c r="O30" s="249"/>
      <c r="P30" s="249"/>
      <c r="Q30" s="249"/>
      <c r="R30" s="249"/>
      <c r="S30" s="249"/>
      <c r="T30" s="249"/>
      <c r="U30" s="249"/>
      <c r="V30" s="249"/>
      <c r="W30" s="249"/>
      <c r="X30" s="249"/>
      <c r="Y30" s="249"/>
      <c r="Z30" s="249"/>
      <c r="AA30" s="249"/>
      <c r="AB30" s="249"/>
      <c r="AC30" s="249"/>
      <c r="AD30" s="249"/>
      <c r="AE30" s="249"/>
      <c r="AF30" s="249"/>
      <c r="AG30" s="249"/>
      <c r="AH30" s="249"/>
      <c r="AI30" s="249"/>
      <c r="AJ30" s="249"/>
      <c r="AK30" s="249"/>
      <c r="AL30" s="249"/>
      <c r="AM30" s="249"/>
      <c r="AN30" s="249"/>
      <c r="AO30" s="249"/>
      <c r="AP30" s="249"/>
      <c r="AQ30" s="249"/>
      <c r="AR30" s="249"/>
      <c r="AS30" s="249"/>
      <c r="AT30" s="249"/>
      <c r="AU30" s="249"/>
      <c r="AV30" s="249"/>
      <c r="AW30" s="249"/>
      <c r="AX30" s="249"/>
      <c r="AY30" s="249"/>
      <c r="AZ30" s="249"/>
      <c r="BA30" s="249"/>
      <c r="BB30" s="249"/>
      <c r="BC30" s="249"/>
      <c r="BD30" s="249"/>
      <c r="BE30" s="249"/>
      <c r="BF30" s="249"/>
      <c r="BG30" s="249"/>
      <c r="BH30" s="249"/>
      <c r="BI30" s="249"/>
      <c r="BJ30" s="249"/>
      <c r="BK30" s="249"/>
      <c r="BL30" s="249"/>
      <c r="BM30" s="249"/>
      <c r="BN30" s="249"/>
      <c r="BO30" s="249"/>
    </row>
    <row r="31" spans="1:67" hidden="1">
      <c r="A31" s="270"/>
      <c r="B31" s="270"/>
      <c r="C31" s="249"/>
      <c r="D31" s="249"/>
      <c r="E31" s="249"/>
      <c r="F31" s="249"/>
      <c r="G31" s="249"/>
      <c r="H31" s="249"/>
      <c r="I31" s="249"/>
      <c r="J31" s="249"/>
      <c r="K31" s="249"/>
      <c r="L31" s="249"/>
      <c r="M31" s="249"/>
      <c r="N31" s="249"/>
      <c r="O31" s="249"/>
      <c r="P31" s="249"/>
      <c r="Q31" s="249"/>
      <c r="R31" s="249"/>
      <c r="S31" s="249"/>
      <c r="T31" s="249"/>
      <c r="U31" s="249"/>
      <c r="V31" s="249"/>
      <c r="W31" s="249"/>
      <c r="X31" s="249"/>
      <c r="Y31" s="249"/>
      <c r="Z31" s="249"/>
      <c r="AA31" s="249"/>
      <c r="AB31" s="249"/>
      <c r="AC31" s="249"/>
      <c r="AD31" s="249"/>
      <c r="AE31" s="249"/>
      <c r="AF31" s="249"/>
      <c r="AG31" s="249"/>
      <c r="AH31" s="249"/>
      <c r="AI31" s="249"/>
      <c r="AJ31" s="249"/>
      <c r="AK31" s="249"/>
      <c r="AL31" s="249"/>
      <c r="AM31" s="249"/>
      <c r="AN31" s="249"/>
      <c r="AO31" s="249"/>
      <c r="AP31" s="249"/>
      <c r="AQ31" s="249"/>
      <c r="AR31" s="249"/>
      <c r="AS31" s="249"/>
      <c r="AT31" s="249"/>
      <c r="AU31" s="249"/>
      <c r="AV31" s="249"/>
      <c r="AW31" s="249"/>
      <c r="AX31" s="249"/>
      <c r="AY31" s="249"/>
      <c r="AZ31" s="249"/>
      <c r="BA31" s="249"/>
      <c r="BB31" s="249"/>
      <c r="BC31" s="249"/>
      <c r="BD31" s="249"/>
      <c r="BE31" s="249"/>
      <c r="BF31" s="249"/>
      <c r="BG31" s="249"/>
      <c r="BH31" s="249"/>
      <c r="BI31" s="249"/>
      <c r="BJ31" s="249"/>
      <c r="BK31" s="249"/>
      <c r="BL31" s="249"/>
      <c r="BM31" s="249"/>
      <c r="BN31" s="249"/>
      <c r="BO31" s="249"/>
    </row>
    <row r="32" spans="1:67" hidden="1">
      <c r="A32" s="270"/>
      <c r="B32" s="270"/>
      <c r="C32" s="249"/>
      <c r="D32" s="249"/>
      <c r="E32" s="249"/>
      <c r="F32" s="249"/>
      <c r="G32" s="249"/>
      <c r="H32" s="249"/>
      <c r="I32" s="249"/>
      <c r="J32" s="249"/>
      <c r="K32" s="249"/>
      <c r="L32" s="249"/>
      <c r="M32" s="249"/>
      <c r="N32" s="249"/>
      <c r="O32" s="249"/>
      <c r="P32" s="249"/>
      <c r="Q32" s="249"/>
      <c r="R32" s="249"/>
      <c r="S32" s="249"/>
      <c r="T32" s="249"/>
      <c r="U32" s="249"/>
      <c r="V32" s="249"/>
      <c r="W32" s="249"/>
      <c r="X32" s="249"/>
      <c r="Y32" s="249"/>
      <c r="Z32" s="249"/>
      <c r="AA32" s="249"/>
      <c r="AB32" s="249"/>
      <c r="AC32" s="249"/>
      <c r="AD32" s="249"/>
      <c r="AE32" s="249"/>
      <c r="AF32" s="249"/>
      <c r="AG32" s="249"/>
      <c r="AH32" s="249"/>
      <c r="AI32" s="249"/>
      <c r="AJ32" s="249"/>
      <c r="AK32" s="249"/>
      <c r="AL32" s="249"/>
      <c r="AM32" s="249"/>
      <c r="AN32" s="249"/>
      <c r="AO32" s="249"/>
      <c r="AP32" s="249"/>
      <c r="AQ32" s="249"/>
      <c r="AR32" s="249"/>
      <c r="AS32" s="249"/>
      <c r="AT32" s="249"/>
      <c r="AU32" s="249"/>
      <c r="AV32" s="249"/>
      <c r="AW32" s="249"/>
      <c r="AX32" s="249"/>
      <c r="AY32" s="249"/>
      <c r="AZ32" s="249"/>
      <c r="BA32" s="249"/>
      <c r="BB32" s="249"/>
      <c r="BC32" s="249"/>
      <c r="BD32" s="249"/>
      <c r="BE32" s="249"/>
      <c r="BF32" s="249"/>
      <c r="BG32" s="249"/>
      <c r="BH32" s="249"/>
      <c r="BI32" s="249"/>
      <c r="BJ32" s="249"/>
      <c r="BK32" s="249"/>
      <c r="BL32" s="249"/>
      <c r="BM32" s="249"/>
      <c r="BN32" s="249"/>
      <c r="BO32" s="249"/>
    </row>
    <row r="33" spans="1:67" hidden="1">
      <c r="A33" s="270"/>
      <c r="B33" s="270"/>
      <c r="C33" s="249"/>
      <c r="D33" s="249"/>
      <c r="E33" s="249"/>
      <c r="F33" s="249"/>
      <c r="G33" s="249"/>
      <c r="H33" s="249"/>
      <c r="I33" s="249"/>
      <c r="J33" s="249"/>
      <c r="K33" s="249"/>
      <c r="L33" s="249"/>
      <c r="M33" s="249"/>
      <c r="N33" s="249"/>
      <c r="O33" s="249"/>
      <c r="P33" s="249"/>
      <c r="Q33" s="249"/>
      <c r="R33" s="249"/>
      <c r="S33" s="249"/>
      <c r="T33" s="249"/>
      <c r="U33" s="249"/>
      <c r="V33" s="249"/>
      <c r="W33" s="249"/>
      <c r="X33" s="249"/>
      <c r="Y33" s="249"/>
      <c r="Z33" s="249"/>
      <c r="AA33" s="249"/>
      <c r="AB33" s="249"/>
      <c r="AC33" s="249"/>
      <c r="AD33" s="249"/>
      <c r="AE33" s="249"/>
      <c r="AF33" s="249"/>
      <c r="AG33" s="249"/>
      <c r="AH33" s="249"/>
      <c r="AI33" s="249"/>
      <c r="AJ33" s="249"/>
      <c r="AK33" s="249"/>
      <c r="AL33" s="249"/>
      <c r="AM33" s="249"/>
      <c r="AN33" s="249"/>
      <c r="AO33" s="249"/>
      <c r="AP33" s="249"/>
      <c r="AQ33" s="249"/>
      <c r="AR33" s="249"/>
      <c r="AS33" s="249"/>
      <c r="AT33" s="249"/>
      <c r="AU33" s="249"/>
      <c r="AV33" s="249"/>
      <c r="AW33" s="249"/>
      <c r="AX33" s="249"/>
      <c r="AY33" s="249"/>
      <c r="AZ33" s="249"/>
      <c r="BA33" s="249"/>
      <c r="BB33" s="249"/>
      <c r="BC33" s="249"/>
      <c r="BD33" s="249"/>
      <c r="BE33" s="249"/>
      <c r="BF33" s="249"/>
      <c r="BG33" s="249"/>
      <c r="BH33" s="249"/>
      <c r="BI33" s="249"/>
      <c r="BJ33" s="249"/>
      <c r="BK33" s="249"/>
      <c r="BL33" s="249"/>
      <c r="BM33" s="249"/>
      <c r="BN33" s="249"/>
      <c r="BO33" s="249"/>
    </row>
    <row r="34" spans="1:67" hidden="1">
      <c r="A34" s="270"/>
      <c r="B34" s="270"/>
      <c r="C34" s="249"/>
      <c r="D34" s="249"/>
      <c r="E34" s="249"/>
      <c r="F34" s="249"/>
      <c r="G34" s="249"/>
      <c r="H34" s="249"/>
      <c r="I34" s="249"/>
      <c r="J34" s="249"/>
      <c r="K34" s="249"/>
      <c r="L34" s="249"/>
      <c r="M34" s="249"/>
      <c r="N34" s="249"/>
      <c r="O34" s="249"/>
      <c r="P34" s="249"/>
      <c r="Q34" s="249"/>
      <c r="R34" s="249"/>
      <c r="S34" s="249"/>
      <c r="T34" s="249"/>
      <c r="U34" s="249"/>
      <c r="V34" s="249"/>
      <c r="W34" s="249"/>
      <c r="X34" s="249"/>
      <c r="Y34" s="249"/>
      <c r="Z34" s="249"/>
      <c r="AA34" s="249"/>
      <c r="AB34" s="249"/>
      <c r="AC34" s="249"/>
      <c r="AD34" s="249"/>
      <c r="AE34" s="249"/>
      <c r="AF34" s="249"/>
      <c r="AG34" s="249"/>
      <c r="AH34" s="249"/>
      <c r="AI34" s="249"/>
      <c r="AJ34" s="249"/>
      <c r="AK34" s="249"/>
      <c r="AL34" s="249"/>
      <c r="AM34" s="249"/>
      <c r="AN34" s="249"/>
      <c r="AO34" s="249"/>
      <c r="AP34" s="249"/>
      <c r="AQ34" s="249"/>
      <c r="AR34" s="249"/>
      <c r="AS34" s="249"/>
      <c r="AT34" s="249"/>
      <c r="AU34" s="249"/>
      <c r="AV34" s="249"/>
      <c r="AW34" s="249"/>
      <c r="AX34" s="249"/>
      <c r="AY34" s="249"/>
      <c r="AZ34" s="249"/>
      <c r="BA34" s="249"/>
      <c r="BB34" s="249"/>
      <c r="BC34" s="249"/>
      <c r="BD34" s="249"/>
      <c r="BE34" s="249"/>
      <c r="BF34" s="249"/>
      <c r="BG34" s="249"/>
      <c r="BH34" s="249"/>
      <c r="BI34" s="249"/>
      <c r="BJ34" s="249"/>
      <c r="BK34" s="249"/>
      <c r="BL34" s="249"/>
      <c r="BM34" s="249"/>
      <c r="BN34" s="249"/>
      <c r="BO34" s="249"/>
    </row>
    <row r="35" spans="1:67" hidden="1">
      <c r="A35" s="270"/>
      <c r="B35" s="270"/>
      <c r="C35" s="249"/>
      <c r="D35" s="249"/>
      <c r="E35" s="249"/>
      <c r="F35" s="249"/>
      <c r="G35" s="249"/>
      <c r="H35" s="249"/>
      <c r="I35" s="249"/>
      <c r="J35" s="249"/>
      <c r="K35" s="249"/>
      <c r="L35" s="249"/>
      <c r="M35" s="249"/>
      <c r="N35" s="249"/>
      <c r="O35" s="249"/>
      <c r="P35" s="249"/>
      <c r="Q35" s="249"/>
      <c r="R35" s="249"/>
      <c r="S35" s="249"/>
      <c r="T35" s="249"/>
      <c r="U35" s="249"/>
      <c r="V35" s="249"/>
      <c r="W35" s="249"/>
      <c r="X35" s="249"/>
      <c r="Y35" s="249"/>
      <c r="Z35" s="249"/>
      <c r="AA35" s="249"/>
      <c r="AB35" s="249"/>
      <c r="AC35" s="249"/>
      <c r="AD35" s="249"/>
      <c r="AE35" s="249"/>
      <c r="AF35" s="249"/>
      <c r="AG35" s="249"/>
      <c r="AH35" s="249"/>
      <c r="AI35" s="249"/>
      <c r="AJ35" s="249"/>
      <c r="AK35" s="249"/>
      <c r="AL35" s="249"/>
      <c r="AM35" s="249"/>
      <c r="AN35" s="249"/>
      <c r="AO35" s="249"/>
      <c r="AP35" s="249"/>
      <c r="AQ35" s="249"/>
      <c r="AR35" s="249"/>
      <c r="AS35" s="249"/>
      <c r="AT35" s="249"/>
      <c r="AU35" s="249"/>
      <c r="AV35" s="249"/>
      <c r="AW35" s="249"/>
      <c r="AX35" s="249"/>
      <c r="AY35" s="249"/>
      <c r="AZ35" s="249"/>
      <c r="BA35" s="249"/>
      <c r="BB35" s="249"/>
      <c r="BC35" s="249"/>
      <c r="BD35" s="249"/>
      <c r="BE35" s="249"/>
      <c r="BF35" s="249"/>
      <c r="BG35" s="249"/>
      <c r="BH35" s="249"/>
      <c r="BI35" s="249"/>
      <c r="BJ35" s="249"/>
      <c r="BK35" s="249"/>
      <c r="BL35" s="249"/>
      <c r="BM35" s="249"/>
      <c r="BN35" s="249"/>
      <c r="BO35" s="249"/>
    </row>
    <row r="36" spans="1:67" hidden="1">
      <c r="A36" s="270"/>
      <c r="B36" s="270"/>
      <c r="C36" s="249"/>
      <c r="D36" s="249"/>
      <c r="E36" s="249"/>
      <c r="F36" s="249"/>
      <c r="G36" s="249"/>
      <c r="H36" s="249"/>
      <c r="I36" s="249"/>
      <c r="J36" s="249"/>
      <c r="K36" s="249"/>
      <c r="L36" s="249"/>
      <c r="M36" s="249"/>
      <c r="N36" s="249"/>
      <c r="O36" s="249"/>
      <c r="P36" s="249"/>
      <c r="Q36" s="249"/>
      <c r="R36" s="249"/>
      <c r="S36" s="249"/>
      <c r="T36" s="249"/>
      <c r="U36" s="249"/>
      <c r="V36" s="249"/>
      <c r="W36" s="249"/>
      <c r="X36" s="249"/>
      <c r="Y36" s="249"/>
      <c r="Z36" s="249"/>
      <c r="AA36" s="249"/>
      <c r="AB36" s="249"/>
      <c r="AC36" s="249"/>
      <c r="AD36" s="249"/>
      <c r="AE36" s="249"/>
      <c r="AF36" s="249"/>
      <c r="AG36" s="249"/>
      <c r="AH36" s="249"/>
      <c r="AI36" s="249"/>
      <c r="AJ36" s="249"/>
      <c r="AK36" s="249"/>
      <c r="AL36" s="249"/>
      <c r="AM36" s="249"/>
      <c r="AN36" s="249"/>
      <c r="AO36" s="249"/>
      <c r="AP36" s="249"/>
      <c r="AQ36" s="249"/>
      <c r="AR36" s="249"/>
      <c r="AS36" s="249"/>
      <c r="AT36" s="249"/>
      <c r="AU36" s="249"/>
      <c r="AV36" s="249"/>
      <c r="AW36" s="249"/>
      <c r="AX36" s="249"/>
      <c r="AY36" s="249"/>
      <c r="AZ36" s="249"/>
      <c r="BA36" s="249"/>
      <c r="BB36" s="249"/>
      <c r="BC36" s="249"/>
      <c r="BD36" s="249"/>
      <c r="BE36" s="249"/>
      <c r="BF36" s="249"/>
      <c r="BG36" s="249"/>
      <c r="BH36" s="249"/>
      <c r="BI36" s="249"/>
      <c r="BJ36" s="249"/>
      <c r="BK36" s="249"/>
      <c r="BL36" s="249"/>
      <c r="BM36" s="249"/>
      <c r="BN36" s="249"/>
      <c r="BO36" s="249"/>
    </row>
    <row r="37" spans="1:67" hidden="1">
      <c r="A37" s="270"/>
      <c r="B37" s="270"/>
      <c r="C37" s="249"/>
      <c r="D37" s="249"/>
      <c r="E37" s="249"/>
      <c r="F37" s="249"/>
      <c r="G37" s="249"/>
      <c r="H37" s="249"/>
      <c r="I37" s="249"/>
      <c r="J37" s="249"/>
      <c r="K37" s="249"/>
      <c r="L37" s="249"/>
      <c r="M37" s="249"/>
      <c r="N37" s="249"/>
      <c r="O37" s="249"/>
      <c r="P37" s="249"/>
      <c r="Q37" s="249"/>
      <c r="R37" s="249"/>
      <c r="S37" s="249"/>
      <c r="T37" s="249"/>
      <c r="U37" s="249"/>
      <c r="V37" s="249"/>
      <c r="W37" s="249"/>
      <c r="X37" s="249"/>
      <c r="Y37" s="249"/>
      <c r="Z37" s="249"/>
      <c r="AA37" s="249"/>
      <c r="AB37" s="249"/>
      <c r="AC37" s="249"/>
      <c r="AD37" s="249"/>
      <c r="AE37" s="249"/>
      <c r="AF37" s="249"/>
      <c r="AG37" s="249"/>
      <c r="AH37" s="249"/>
      <c r="AI37" s="249"/>
      <c r="AJ37" s="249"/>
      <c r="AK37" s="249"/>
      <c r="AL37" s="249"/>
      <c r="AM37" s="249"/>
      <c r="AN37" s="249"/>
      <c r="AO37" s="249"/>
      <c r="AP37" s="249"/>
      <c r="AQ37" s="249"/>
      <c r="AR37" s="249"/>
      <c r="AS37" s="249"/>
      <c r="AT37" s="249"/>
      <c r="AU37" s="249"/>
      <c r="AV37" s="249"/>
      <c r="AW37" s="249"/>
      <c r="AX37" s="249"/>
      <c r="AY37" s="249"/>
      <c r="AZ37" s="249"/>
      <c r="BA37" s="249"/>
      <c r="BB37" s="249"/>
      <c r="BC37" s="249"/>
      <c r="BD37" s="249"/>
      <c r="BE37" s="249"/>
      <c r="BF37" s="249"/>
      <c r="BG37" s="249"/>
      <c r="BH37" s="249"/>
      <c r="BI37" s="249"/>
      <c r="BJ37" s="249"/>
      <c r="BK37" s="249"/>
      <c r="BL37" s="249"/>
      <c r="BM37" s="249"/>
      <c r="BN37" s="249"/>
      <c r="BO37" s="249"/>
    </row>
    <row r="38" spans="1:67" hidden="1">
      <c r="A38" s="270"/>
      <c r="B38" s="270"/>
      <c r="C38" s="249"/>
      <c r="D38" s="249"/>
      <c r="E38" s="249"/>
      <c r="F38" s="249"/>
      <c r="G38" s="249"/>
      <c r="H38" s="249"/>
      <c r="I38" s="249"/>
      <c r="J38" s="249"/>
      <c r="K38" s="249"/>
      <c r="L38" s="249"/>
      <c r="M38" s="249"/>
      <c r="N38" s="249"/>
      <c r="O38" s="249"/>
      <c r="P38" s="249"/>
      <c r="Q38" s="249"/>
      <c r="R38" s="249"/>
      <c r="S38" s="249"/>
      <c r="T38" s="249"/>
      <c r="U38" s="249"/>
      <c r="V38" s="249"/>
      <c r="W38" s="249"/>
      <c r="X38" s="249"/>
      <c r="Y38" s="249"/>
      <c r="Z38" s="249"/>
      <c r="AA38" s="249"/>
      <c r="AB38" s="249"/>
      <c r="AC38" s="249"/>
      <c r="AD38" s="249"/>
      <c r="AE38" s="249"/>
      <c r="AF38" s="249"/>
      <c r="AG38" s="249"/>
      <c r="AH38" s="249"/>
      <c r="AI38" s="249"/>
      <c r="AJ38" s="249"/>
      <c r="AK38" s="249"/>
      <c r="AL38" s="249"/>
      <c r="AM38" s="249"/>
      <c r="AN38" s="249"/>
      <c r="AO38" s="249"/>
      <c r="AP38" s="249"/>
      <c r="AQ38" s="249"/>
      <c r="AR38" s="249"/>
      <c r="AS38" s="249"/>
      <c r="AT38" s="249"/>
      <c r="AU38" s="249"/>
      <c r="AV38" s="249"/>
      <c r="AW38" s="249"/>
      <c r="AX38" s="249"/>
      <c r="AY38" s="249"/>
      <c r="AZ38" s="249"/>
      <c r="BA38" s="249"/>
      <c r="BB38" s="249"/>
      <c r="BC38" s="249"/>
      <c r="BD38" s="249"/>
      <c r="BE38" s="249"/>
      <c r="BF38" s="249"/>
      <c r="BG38" s="249"/>
      <c r="BH38" s="249"/>
      <c r="BI38" s="249"/>
      <c r="BJ38" s="249"/>
      <c r="BK38" s="249"/>
      <c r="BL38" s="249"/>
      <c r="BM38" s="249"/>
      <c r="BN38" s="249"/>
      <c r="BO38" s="249"/>
    </row>
    <row r="39" spans="1:67" hidden="1">
      <c r="A39" s="270"/>
      <c r="B39" s="270"/>
      <c r="C39" s="249"/>
      <c r="D39" s="249"/>
      <c r="E39" s="249"/>
      <c r="F39" s="249"/>
      <c r="G39" s="249"/>
      <c r="H39" s="249"/>
      <c r="I39" s="249"/>
      <c r="J39" s="249"/>
      <c r="K39" s="249"/>
      <c r="L39" s="249"/>
      <c r="M39" s="249"/>
      <c r="N39" s="249"/>
      <c r="O39" s="249"/>
      <c r="P39" s="249"/>
      <c r="Q39" s="249"/>
      <c r="R39" s="249"/>
      <c r="S39" s="249"/>
      <c r="T39" s="249"/>
      <c r="U39" s="249"/>
      <c r="V39" s="249"/>
      <c r="W39" s="249"/>
      <c r="X39" s="249"/>
      <c r="Y39" s="249"/>
      <c r="Z39" s="249"/>
      <c r="AA39" s="249"/>
      <c r="AB39" s="249"/>
      <c r="AC39" s="249"/>
      <c r="AD39" s="249"/>
      <c r="AE39" s="249"/>
      <c r="AF39" s="249"/>
      <c r="AG39" s="249"/>
      <c r="AH39" s="249"/>
      <c r="AI39" s="249"/>
      <c r="AJ39" s="249"/>
      <c r="AK39" s="249"/>
      <c r="AL39" s="249"/>
      <c r="AM39" s="249"/>
      <c r="AN39" s="249"/>
      <c r="AO39" s="249"/>
      <c r="AP39" s="249"/>
      <c r="AQ39" s="249"/>
      <c r="AR39" s="249"/>
      <c r="AS39" s="249"/>
      <c r="AT39" s="249"/>
      <c r="AU39" s="249"/>
      <c r="AV39" s="249"/>
      <c r="AW39" s="249"/>
      <c r="AX39" s="249"/>
      <c r="AY39" s="249"/>
      <c r="AZ39" s="249"/>
      <c r="BA39" s="249"/>
      <c r="BB39" s="249"/>
      <c r="BC39" s="249"/>
      <c r="BD39" s="249"/>
      <c r="BE39" s="249"/>
      <c r="BF39" s="249"/>
      <c r="BG39" s="249"/>
      <c r="BH39" s="249"/>
      <c r="BI39" s="249"/>
      <c r="BJ39" s="249"/>
      <c r="BK39" s="249"/>
      <c r="BL39" s="249"/>
      <c r="BM39" s="249"/>
      <c r="BN39" s="249"/>
      <c r="BO39" s="249"/>
    </row>
    <row r="40" spans="1:67" hidden="1">
      <c r="A40" s="270"/>
      <c r="B40" s="270"/>
      <c r="C40" s="249"/>
      <c r="D40" s="249"/>
      <c r="E40" s="249"/>
      <c r="F40" s="249"/>
      <c r="G40" s="249"/>
      <c r="H40" s="249"/>
      <c r="I40" s="249"/>
      <c r="J40" s="249"/>
      <c r="K40" s="249"/>
      <c r="L40" s="249"/>
      <c r="M40" s="249"/>
      <c r="N40" s="249"/>
      <c r="O40" s="249"/>
      <c r="P40" s="249"/>
      <c r="Q40" s="249"/>
      <c r="R40" s="249"/>
      <c r="S40" s="249"/>
      <c r="T40" s="249"/>
      <c r="U40" s="249"/>
      <c r="V40" s="249"/>
      <c r="W40" s="249"/>
      <c r="X40" s="249"/>
      <c r="Y40" s="249"/>
      <c r="Z40" s="249"/>
      <c r="AA40" s="249"/>
      <c r="AB40" s="249"/>
      <c r="AC40" s="249"/>
      <c r="AD40" s="249"/>
      <c r="AE40" s="249"/>
      <c r="AF40" s="249"/>
      <c r="AG40" s="249"/>
      <c r="AH40" s="249"/>
      <c r="AI40" s="249"/>
      <c r="AJ40" s="249"/>
      <c r="AK40" s="249"/>
      <c r="AL40" s="249"/>
      <c r="AM40" s="249"/>
      <c r="AN40" s="249"/>
      <c r="AO40" s="249"/>
      <c r="AP40" s="249"/>
      <c r="AQ40" s="249"/>
      <c r="AR40" s="249"/>
      <c r="AS40" s="249"/>
      <c r="AT40" s="249"/>
      <c r="AU40" s="249"/>
      <c r="AV40" s="249"/>
      <c r="AW40" s="249"/>
      <c r="AX40" s="249"/>
      <c r="AY40" s="249"/>
      <c r="AZ40" s="249"/>
      <c r="BA40" s="249"/>
      <c r="BB40" s="249"/>
      <c r="BC40" s="249"/>
      <c r="BD40" s="249"/>
      <c r="BE40" s="249"/>
      <c r="BF40" s="249"/>
      <c r="BG40" s="249"/>
      <c r="BH40" s="249"/>
      <c r="BI40" s="249"/>
      <c r="BJ40" s="249"/>
      <c r="BK40" s="249"/>
      <c r="BL40" s="249"/>
      <c r="BM40" s="249"/>
      <c r="BN40" s="249"/>
      <c r="BO40" s="249"/>
    </row>
    <row r="41" spans="1:67" hidden="1">
      <c r="A41" s="270"/>
      <c r="B41" s="270"/>
      <c r="C41" s="249"/>
      <c r="D41" s="249"/>
      <c r="E41" s="249"/>
      <c r="F41" s="249"/>
      <c r="G41" s="249"/>
      <c r="H41" s="249"/>
      <c r="I41" s="249"/>
      <c r="J41" s="249"/>
      <c r="K41" s="249"/>
      <c r="L41" s="249"/>
      <c r="M41" s="249"/>
      <c r="N41" s="249"/>
      <c r="O41" s="249"/>
      <c r="P41" s="249"/>
      <c r="Q41" s="249"/>
      <c r="R41" s="249"/>
      <c r="S41" s="249"/>
      <c r="T41" s="249"/>
      <c r="U41" s="249"/>
      <c r="V41" s="249"/>
      <c r="W41" s="249"/>
      <c r="X41" s="249"/>
      <c r="Y41" s="249"/>
      <c r="Z41" s="249"/>
      <c r="AA41" s="249"/>
      <c r="AB41" s="249"/>
      <c r="AC41" s="249"/>
      <c r="AD41" s="249"/>
      <c r="AE41" s="249"/>
      <c r="AF41" s="249"/>
      <c r="AG41" s="249"/>
      <c r="AH41" s="249"/>
      <c r="AI41" s="249"/>
      <c r="AJ41" s="249"/>
      <c r="AK41" s="249"/>
      <c r="AL41" s="249"/>
      <c r="AM41" s="249"/>
      <c r="AN41" s="249"/>
      <c r="AO41" s="249"/>
      <c r="AP41" s="249"/>
      <c r="AQ41" s="249"/>
      <c r="AR41" s="249"/>
      <c r="AS41" s="249"/>
      <c r="AT41" s="249"/>
      <c r="AU41" s="249"/>
      <c r="AV41" s="249"/>
      <c r="AW41" s="249"/>
      <c r="AX41" s="249"/>
      <c r="AY41" s="249"/>
      <c r="AZ41" s="249"/>
      <c r="BA41" s="249"/>
      <c r="BB41" s="249"/>
      <c r="BC41" s="249"/>
      <c r="BD41" s="249"/>
      <c r="BE41" s="249"/>
      <c r="BF41" s="249"/>
      <c r="BG41" s="249"/>
      <c r="BH41" s="249"/>
      <c r="BI41" s="249"/>
      <c r="BJ41" s="249"/>
      <c r="BK41" s="249"/>
      <c r="BL41" s="249"/>
      <c r="BM41" s="249"/>
      <c r="BN41" s="249"/>
      <c r="BO41" s="249"/>
    </row>
    <row r="42" spans="1:67" hidden="1">
      <c r="A42" s="270"/>
      <c r="B42" s="270"/>
      <c r="C42" s="249"/>
      <c r="D42" s="249"/>
      <c r="E42" s="249"/>
      <c r="F42" s="249"/>
      <c r="G42" s="249"/>
      <c r="H42" s="249"/>
      <c r="I42" s="249"/>
      <c r="J42" s="249"/>
      <c r="K42" s="249"/>
      <c r="L42" s="249"/>
      <c r="M42" s="249"/>
      <c r="N42" s="249"/>
      <c r="O42" s="249"/>
      <c r="P42" s="249"/>
      <c r="Q42" s="249"/>
      <c r="R42" s="249"/>
      <c r="S42" s="249"/>
      <c r="T42" s="249"/>
      <c r="U42" s="249"/>
      <c r="V42" s="249"/>
      <c r="W42" s="249"/>
      <c r="X42" s="249"/>
      <c r="Y42" s="249"/>
      <c r="Z42" s="249"/>
      <c r="AA42" s="249"/>
      <c r="AB42" s="249"/>
      <c r="AC42" s="249"/>
      <c r="AD42" s="249"/>
      <c r="AE42" s="249"/>
      <c r="AF42" s="249"/>
      <c r="AG42" s="249"/>
      <c r="AH42" s="249"/>
      <c r="AI42" s="249"/>
      <c r="AJ42" s="249"/>
      <c r="AK42" s="249"/>
      <c r="AL42" s="249"/>
      <c r="AM42" s="249"/>
      <c r="AN42" s="249"/>
      <c r="AO42" s="249"/>
      <c r="AP42" s="249"/>
      <c r="AQ42" s="249"/>
      <c r="AR42" s="249"/>
      <c r="AS42" s="249"/>
      <c r="AT42" s="249"/>
      <c r="AU42" s="249"/>
      <c r="AV42" s="249"/>
      <c r="AW42" s="249"/>
      <c r="AX42" s="249"/>
      <c r="AY42" s="249"/>
      <c r="AZ42" s="249"/>
      <c r="BA42" s="249"/>
      <c r="BB42" s="249"/>
      <c r="BC42" s="249"/>
      <c r="BD42" s="249"/>
      <c r="BE42" s="249"/>
      <c r="BF42" s="249"/>
      <c r="BG42" s="249"/>
      <c r="BH42" s="249"/>
      <c r="BI42" s="249"/>
      <c r="BJ42" s="249"/>
      <c r="BK42" s="249"/>
      <c r="BL42" s="249"/>
      <c r="BM42" s="249"/>
      <c r="BN42" s="249"/>
      <c r="BO42" s="249"/>
    </row>
    <row r="43" spans="1:67" hidden="1">
      <c r="A43" s="270"/>
      <c r="B43" s="270"/>
      <c r="C43" s="249"/>
      <c r="D43" s="249"/>
      <c r="E43" s="249"/>
      <c r="F43" s="249"/>
      <c r="G43" s="249"/>
      <c r="H43" s="249"/>
      <c r="I43" s="249"/>
      <c r="J43" s="249"/>
      <c r="K43" s="249"/>
      <c r="L43" s="249"/>
      <c r="M43" s="249"/>
      <c r="N43" s="249"/>
      <c r="O43" s="249"/>
      <c r="P43" s="249"/>
      <c r="Q43" s="249"/>
      <c r="R43" s="249"/>
      <c r="S43" s="249"/>
      <c r="T43" s="249"/>
      <c r="U43" s="249"/>
      <c r="V43" s="249"/>
      <c r="W43" s="249"/>
      <c r="X43" s="249"/>
      <c r="Y43" s="249"/>
      <c r="Z43" s="249"/>
      <c r="AA43" s="249"/>
      <c r="AB43" s="249"/>
      <c r="AC43" s="249"/>
      <c r="AD43" s="249"/>
      <c r="AE43" s="249"/>
      <c r="AF43" s="249"/>
      <c r="AG43" s="249"/>
      <c r="AH43" s="249"/>
      <c r="AI43" s="249"/>
      <c r="AJ43" s="249"/>
      <c r="AK43" s="249"/>
      <c r="AL43" s="249"/>
      <c r="AM43" s="249"/>
      <c r="AN43" s="249"/>
      <c r="AO43" s="249"/>
      <c r="AP43" s="249"/>
      <c r="AQ43" s="249"/>
      <c r="AR43" s="249"/>
      <c r="AS43" s="249"/>
      <c r="AT43" s="249"/>
      <c r="AU43" s="249"/>
      <c r="AV43" s="249"/>
      <c r="AW43" s="249"/>
      <c r="AX43" s="249"/>
      <c r="AY43" s="249"/>
      <c r="AZ43" s="249"/>
      <c r="BA43" s="249"/>
      <c r="BB43" s="249"/>
      <c r="BC43" s="249"/>
      <c r="BD43" s="249"/>
      <c r="BE43" s="249"/>
      <c r="BF43" s="249"/>
      <c r="BG43" s="249"/>
      <c r="BH43" s="249"/>
      <c r="BI43" s="249"/>
      <c r="BJ43" s="249"/>
      <c r="BK43" s="249"/>
      <c r="BL43" s="249"/>
      <c r="BM43" s="249"/>
      <c r="BN43" s="249"/>
      <c r="BO43" s="249"/>
    </row>
    <row r="44" spans="1:67" hidden="1">
      <c r="A44" s="270"/>
      <c r="B44" s="270"/>
      <c r="C44" s="249"/>
      <c r="D44" s="249"/>
      <c r="E44" s="249"/>
      <c r="F44" s="249"/>
      <c r="G44" s="249"/>
      <c r="H44" s="249"/>
      <c r="I44" s="249"/>
      <c r="J44" s="249"/>
      <c r="K44" s="249"/>
      <c r="L44" s="249"/>
      <c r="M44" s="249"/>
      <c r="N44" s="249"/>
      <c r="O44" s="249"/>
      <c r="P44" s="249"/>
      <c r="Q44" s="249"/>
      <c r="R44" s="249"/>
      <c r="S44" s="249"/>
      <c r="T44" s="249"/>
      <c r="U44" s="249"/>
      <c r="V44" s="249"/>
      <c r="W44" s="249"/>
      <c r="X44" s="249"/>
      <c r="Y44" s="249"/>
      <c r="Z44" s="249"/>
      <c r="AA44" s="249"/>
      <c r="AB44" s="249"/>
      <c r="AC44" s="249"/>
      <c r="AD44" s="249"/>
      <c r="AE44" s="249"/>
      <c r="AF44" s="249"/>
      <c r="AG44" s="249"/>
      <c r="AH44" s="249"/>
      <c r="AI44" s="249"/>
      <c r="AJ44" s="249"/>
      <c r="AK44" s="249"/>
      <c r="AL44" s="249"/>
      <c r="AM44" s="249"/>
      <c r="AN44" s="249"/>
      <c r="AO44" s="249"/>
      <c r="AP44" s="249"/>
      <c r="AQ44" s="249"/>
      <c r="AR44" s="249"/>
      <c r="AS44" s="249"/>
      <c r="AT44" s="249"/>
      <c r="AU44" s="249"/>
      <c r="AV44" s="249"/>
      <c r="AW44" s="249"/>
      <c r="AX44" s="249"/>
      <c r="AY44" s="249"/>
      <c r="AZ44" s="249"/>
      <c r="BA44" s="249"/>
      <c r="BB44" s="249"/>
      <c r="BC44" s="249"/>
      <c r="BD44" s="249"/>
      <c r="BE44" s="249"/>
      <c r="BF44" s="249"/>
      <c r="BG44" s="249"/>
      <c r="BH44" s="249"/>
      <c r="BI44" s="249"/>
      <c r="BJ44" s="249"/>
      <c r="BK44" s="249"/>
      <c r="BL44" s="249"/>
      <c r="BM44" s="249"/>
      <c r="BN44" s="249"/>
      <c r="BO44" s="249"/>
    </row>
    <row r="45" spans="1:67" hidden="1">
      <c r="A45" s="270"/>
      <c r="B45" s="270"/>
      <c r="C45" s="249"/>
      <c r="D45" s="249"/>
      <c r="E45" s="249"/>
      <c r="F45" s="249"/>
      <c r="G45" s="249"/>
      <c r="H45" s="249"/>
      <c r="I45" s="249"/>
      <c r="J45" s="249"/>
      <c r="K45" s="249"/>
      <c r="L45" s="249"/>
      <c r="M45" s="249"/>
      <c r="N45" s="249"/>
      <c r="O45" s="249"/>
      <c r="P45" s="249"/>
      <c r="Q45" s="249"/>
      <c r="R45" s="249"/>
      <c r="S45" s="249"/>
      <c r="T45" s="249"/>
      <c r="U45" s="249"/>
      <c r="V45" s="249"/>
      <c r="W45" s="249"/>
      <c r="X45" s="249"/>
      <c r="Y45" s="249"/>
      <c r="Z45" s="249"/>
      <c r="AA45" s="249"/>
      <c r="AB45" s="249"/>
      <c r="AC45" s="249"/>
      <c r="AD45" s="249"/>
      <c r="AE45" s="249"/>
      <c r="AF45" s="249"/>
      <c r="AG45" s="249"/>
      <c r="AH45" s="249"/>
      <c r="AI45" s="249"/>
      <c r="AJ45" s="249"/>
      <c r="AK45" s="249"/>
      <c r="AL45" s="249"/>
      <c r="AM45" s="249"/>
      <c r="AN45" s="249"/>
      <c r="AO45" s="249"/>
      <c r="AP45" s="249"/>
      <c r="AQ45" s="249"/>
      <c r="AR45" s="249"/>
      <c r="AS45" s="249"/>
      <c r="AT45" s="249"/>
      <c r="AU45" s="249"/>
      <c r="AV45" s="249"/>
      <c r="AW45" s="249"/>
      <c r="AX45" s="249"/>
      <c r="AY45" s="249"/>
      <c r="AZ45" s="249"/>
      <c r="BA45" s="249"/>
      <c r="BB45" s="249"/>
      <c r="BC45" s="249"/>
      <c r="BD45" s="249"/>
      <c r="BE45" s="249"/>
      <c r="BF45" s="249"/>
      <c r="BG45" s="249"/>
      <c r="BH45" s="249"/>
      <c r="BI45" s="249"/>
      <c r="BJ45" s="249"/>
      <c r="BK45" s="249"/>
      <c r="BL45" s="249"/>
      <c r="BM45" s="249"/>
      <c r="BN45" s="249"/>
      <c r="BO45" s="249"/>
    </row>
    <row r="46" spans="1:67" hidden="1">
      <c r="A46" s="270"/>
      <c r="B46" s="270"/>
      <c r="C46" s="249"/>
      <c r="D46" s="249"/>
      <c r="E46" s="249"/>
      <c r="F46" s="249"/>
      <c r="G46" s="249"/>
      <c r="H46" s="249"/>
      <c r="I46" s="249"/>
      <c r="J46" s="249"/>
      <c r="K46" s="249"/>
      <c r="L46" s="249"/>
      <c r="M46" s="249"/>
      <c r="N46" s="249"/>
      <c r="O46" s="249"/>
      <c r="P46" s="249"/>
      <c r="Q46" s="249"/>
      <c r="R46" s="249"/>
      <c r="S46" s="249"/>
      <c r="T46" s="249"/>
      <c r="U46" s="249"/>
      <c r="V46" s="249"/>
      <c r="W46" s="249"/>
      <c r="X46" s="249"/>
      <c r="Y46" s="249"/>
      <c r="Z46" s="249"/>
      <c r="AA46" s="249"/>
      <c r="AB46" s="249"/>
      <c r="AC46" s="249"/>
      <c r="AD46" s="249"/>
      <c r="AE46" s="249"/>
      <c r="AF46" s="249"/>
      <c r="AG46" s="249"/>
      <c r="AH46" s="249"/>
      <c r="AI46" s="249"/>
      <c r="AJ46" s="249"/>
      <c r="AK46" s="249"/>
      <c r="AL46" s="249"/>
      <c r="AM46" s="249"/>
      <c r="AN46" s="249"/>
      <c r="AO46" s="249"/>
      <c r="AP46" s="249"/>
      <c r="AQ46" s="249"/>
      <c r="AR46" s="249"/>
      <c r="AS46" s="249"/>
      <c r="AT46" s="249"/>
      <c r="AU46" s="249"/>
      <c r="AV46" s="249"/>
      <c r="AW46" s="249"/>
      <c r="AX46" s="249"/>
      <c r="AY46" s="249"/>
      <c r="AZ46" s="249"/>
      <c r="BA46" s="249"/>
      <c r="BB46" s="249"/>
      <c r="BC46" s="249"/>
      <c r="BD46" s="249"/>
      <c r="BE46" s="249"/>
      <c r="BF46" s="249"/>
      <c r="BG46" s="249"/>
      <c r="BH46" s="249"/>
      <c r="BI46" s="249"/>
      <c r="BJ46" s="249"/>
      <c r="BK46" s="249"/>
      <c r="BL46" s="249"/>
      <c r="BM46" s="249"/>
      <c r="BN46" s="249"/>
      <c r="BO46" s="249"/>
    </row>
    <row r="47" spans="1:67" hidden="1">
      <c r="A47" s="270"/>
      <c r="B47" s="270"/>
      <c r="C47" s="249"/>
      <c r="D47" s="249"/>
      <c r="E47" s="249"/>
      <c r="F47" s="249"/>
      <c r="G47" s="249"/>
      <c r="H47" s="249"/>
      <c r="I47" s="249"/>
      <c r="J47" s="249"/>
      <c r="K47" s="249"/>
      <c r="L47" s="249"/>
      <c r="M47" s="249"/>
      <c r="N47" s="249"/>
      <c r="O47" s="249"/>
      <c r="P47" s="249"/>
      <c r="Q47" s="249"/>
      <c r="R47" s="249"/>
      <c r="S47" s="249"/>
      <c r="T47" s="249"/>
      <c r="U47" s="249"/>
      <c r="V47" s="249"/>
      <c r="W47" s="249"/>
      <c r="X47" s="249"/>
      <c r="Y47" s="249"/>
      <c r="Z47" s="249"/>
      <c r="AA47" s="249"/>
      <c r="AB47" s="249"/>
      <c r="AC47" s="249"/>
      <c r="AD47" s="249"/>
      <c r="AE47" s="249"/>
      <c r="AF47" s="249"/>
      <c r="AG47" s="249"/>
      <c r="AH47" s="249"/>
      <c r="AI47" s="249"/>
      <c r="AJ47" s="249"/>
      <c r="AK47" s="249"/>
      <c r="AL47" s="249"/>
      <c r="AM47" s="249"/>
      <c r="AN47" s="249"/>
      <c r="AO47" s="249"/>
      <c r="AP47" s="249"/>
      <c r="AQ47" s="249"/>
      <c r="AR47" s="249"/>
      <c r="AS47" s="249"/>
      <c r="AT47" s="249"/>
      <c r="AU47" s="249"/>
      <c r="AV47" s="249"/>
      <c r="AW47" s="249"/>
      <c r="AX47" s="249"/>
      <c r="AY47" s="249"/>
      <c r="AZ47" s="249"/>
      <c r="BA47" s="249"/>
      <c r="BB47" s="249"/>
      <c r="BC47" s="249"/>
      <c r="BD47" s="249"/>
      <c r="BE47" s="249"/>
      <c r="BF47" s="249"/>
      <c r="BG47" s="249"/>
      <c r="BH47" s="249"/>
      <c r="BI47" s="249"/>
      <c r="BJ47" s="249"/>
      <c r="BK47" s="249"/>
      <c r="BL47" s="249"/>
      <c r="BM47" s="249"/>
      <c r="BN47" s="249"/>
      <c r="BO47" s="249"/>
    </row>
    <row r="48" spans="1:67" hidden="1">
      <c r="A48" s="270"/>
      <c r="B48" s="270"/>
      <c r="C48" s="249"/>
      <c r="D48" s="249"/>
      <c r="E48" s="249"/>
      <c r="F48" s="249"/>
      <c r="G48" s="249"/>
      <c r="H48" s="249"/>
      <c r="I48" s="249"/>
      <c r="J48" s="249"/>
      <c r="K48" s="249"/>
      <c r="L48" s="249"/>
      <c r="M48" s="249"/>
      <c r="N48" s="249"/>
      <c r="O48" s="249"/>
      <c r="P48" s="249"/>
      <c r="Q48" s="249"/>
      <c r="R48" s="249"/>
      <c r="S48" s="249"/>
      <c r="T48" s="249"/>
      <c r="U48" s="249"/>
      <c r="V48" s="249"/>
      <c r="W48" s="249"/>
      <c r="X48" s="249"/>
      <c r="Y48" s="249"/>
      <c r="Z48" s="249"/>
      <c r="AA48" s="249"/>
      <c r="AB48" s="249"/>
      <c r="AC48" s="249"/>
      <c r="AD48" s="249"/>
      <c r="AE48" s="249"/>
      <c r="AF48" s="249"/>
      <c r="AG48" s="249"/>
      <c r="AH48" s="249"/>
      <c r="AI48" s="249"/>
      <c r="AJ48" s="249"/>
      <c r="AK48" s="249"/>
      <c r="AL48" s="249"/>
      <c r="AM48" s="249"/>
      <c r="AN48" s="249"/>
      <c r="AO48" s="249"/>
      <c r="AP48" s="249"/>
      <c r="AQ48" s="249"/>
      <c r="AR48" s="249"/>
      <c r="AS48" s="249"/>
      <c r="AT48" s="249"/>
      <c r="AU48" s="249"/>
      <c r="AV48" s="249"/>
      <c r="AW48" s="249"/>
      <c r="AX48" s="249"/>
      <c r="AY48" s="249"/>
      <c r="AZ48" s="249"/>
      <c r="BA48" s="249"/>
      <c r="BB48" s="249"/>
      <c r="BC48" s="249"/>
      <c r="BD48" s="249"/>
      <c r="BE48" s="249"/>
      <c r="BF48" s="249"/>
      <c r="BG48" s="249"/>
      <c r="BH48" s="249"/>
      <c r="BI48" s="249"/>
      <c r="BJ48" s="249"/>
      <c r="BK48" s="249"/>
      <c r="BL48" s="249"/>
      <c r="BM48" s="249"/>
      <c r="BN48" s="249"/>
      <c r="BO48" s="249"/>
    </row>
    <row r="49" spans="1:67" hidden="1">
      <c r="A49" s="270"/>
      <c r="B49" s="270"/>
      <c r="C49" s="249"/>
      <c r="D49" s="249"/>
      <c r="E49" s="249"/>
      <c r="F49" s="249"/>
      <c r="G49" s="249"/>
      <c r="H49" s="249"/>
      <c r="I49" s="249"/>
      <c r="J49" s="249"/>
      <c r="K49" s="249"/>
      <c r="L49" s="249"/>
      <c r="M49" s="249"/>
      <c r="N49" s="249"/>
      <c r="O49" s="249"/>
      <c r="P49" s="249"/>
      <c r="Q49" s="249"/>
      <c r="R49" s="249"/>
      <c r="S49" s="249"/>
      <c r="T49" s="249"/>
      <c r="U49" s="249"/>
      <c r="V49" s="249"/>
      <c r="W49" s="249"/>
      <c r="X49" s="249"/>
      <c r="Y49" s="249"/>
      <c r="Z49" s="249"/>
      <c r="AA49" s="249"/>
      <c r="AB49" s="249"/>
      <c r="AC49" s="249"/>
      <c r="AD49" s="249"/>
      <c r="AE49" s="249"/>
      <c r="AF49" s="249"/>
      <c r="AG49" s="249"/>
      <c r="AH49" s="249"/>
      <c r="AI49" s="249"/>
      <c r="AJ49" s="249"/>
      <c r="AK49" s="249"/>
      <c r="AL49" s="249"/>
      <c r="AM49" s="249"/>
      <c r="AN49" s="249"/>
      <c r="AO49" s="249"/>
      <c r="AP49" s="249"/>
      <c r="AQ49" s="249"/>
      <c r="AR49" s="249"/>
      <c r="AS49" s="249"/>
      <c r="AT49" s="249"/>
      <c r="AU49" s="249"/>
      <c r="AV49" s="249"/>
      <c r="AW49" s="249"/>
      <c r="AX49" s="249"/>
      <c r="AY49" s="249"/>
      <c r="AZ49" s="249"/>
      <c r="BA49" s="249"/>
      <c r="BB49" s="249"/>
      <c r="BC49" s="249"/>
      <c r="BD49" s="249"/>
      <c r="BE49" s="249"/>
      <c r="BF49" s="249"/>
      <c r="BG49" s="249"/>
      <c r="BH49" s="249"/>
      <c r="BI49" s="249"/>
      <c r="BJ49" s="249"/>
      <c r="BK49" s="249"/>
      <c r="BL49" s="249"/>
      <c r="BM49" s="249"/>
      <c r="BN49" s="249"/>
      <c r="BO49" s="249"/>
    </row>
    <row r="50" spans="1:67" hidden="1">
      <c r="A50" s="270"/>
      <c r="B50" s="270"/>
      <c r="C50" s="249"/>
      <c r="D50" s="249"/>
      <c r="E50" s="249"/>
      <c r="F50" s="249"/>
      <c r="G50" s="249"/>
      <c r="H50" s="249"/>
      <c r="I50" s="249"/>
      <c r="J50" s="249"/>
      <c r="K50" s="249"/>
      <c r="L50" s="249"/>
      <c r="M50" s="249"/>
      <c r="N50" s="249"/>
      <c r="O50" s="249"/>
      <c r="P50" s="249"/>
      <c r="Q50" s="249"/>
      <c r="R50" s="249"/>
      <c r="S50" s="249"/>
      <c r="T50" s="249"/>
      <c r="U50" s="249"/>
      <c r="V50" s="249"/>
      <c r="W50" s="249"/>
      <c r="X50" s="249"/>
      <c r="Y50" s="249"/>
      <c r="Z50" s="249"/>
      <c r="AA50" s="249"/>
      <c r="AB50" s="249"/>
      <c r="AC50" s="249"/>
      <c r="AD50" s="249"/>
      <c r="AE50" s="249"/>
      <c r="AF50" s="249"/>
      <c r="AG50" s="249"/>
      <c r="AH50" s="249"/>
      <c r="AI50" s="249"/>
      <c r="AJ50" s="249"/>
      <c r="AK50" s="249"/>
      <c r="AL50" s="249"/>
      <c r="AM50" s="249"/>
      <c r="AN50" s="249"/>
      <c r="AO50" s="249"/>
      <c r="AP50" s="249"/>
      <c r="AQ50" s="249"/>
      <c r="AR50" s="249"/>
      <c r="AS50" s="249"/>
      <c r="AT50" s="249"/>
      <c r="AU50" s="249"/>
      <c r="AV50" s="249"/>
      <c r="AW50" s="249"/>
      <c r="AX50" s="249"/>
      <c r="AY50" s="249"/>
      <c r="AZ50" s="249"/>
      <c r="BA50" s="249"/>
      <c r="BB50" s="249"/>
      <c r="BC50" s="249"/>
      <c r="BD50" s="249"/>
      <c r="BE50" s="249"/>
      <c r="BF50" s="249"/>
      <c r="BG50" s="249"/>
      <c r="BH50" s="249"/>
      <c r="BI50" s="249"/>
      <c r="BJ50" s="249"/>
      <c r="BK50" s="249"/>
      <c r="BL50" s="249"/>
      <c r="BM50" s="249"/>
      <c r="BN50" s="249"/>
      <c r="BO50" s="249"/>
    </row>
    <row r="51" spans="1:67" hidden="1">
      <c r="A51" s="270"/>
      <c r="B51" s="270"/>
      <c r="C51" s="249"/>
      <c r="D51" s="249"/>
      <c r="E51" s="249"/>
      <c r="F51" s="249"/>
      <c r="G51" s="249"/>
      <c r="H51" s="249"/>
      <c r="I51" s="249"/>
      <c r="J51" s="249"/>
      <c r="K51" s="249"/>
      <c r="L51" s="249"/>
      <c r="M51" s="249"/>
      <c r="N51" s="249"/>
      <c r="O51" s="249"/>
      <c r="P51" s="249"/>
      <c r="Q51" s="249"/>
      <c r="R51" s="249"/>
      <c r="S51" s="249"/>
      <c r="T51" s="249"/>
      <c r="U51" s="249"/>
      <c r="V51" s="249"/>
      <c r="W51" s="249"/>
      <c r="X51" s="249"/>
      <c r="Y51" s="249"/>
      <c r="Z51" s="249"/>
      <c r="AA51" s="249"/>
      <c r="AB51" s="249"/>
      <c r="AC51" s="249"/>
      <c r="AD51" s="249"/>
      <c r="AE51" s="249"/>
      <c r="AF51" s="249"/>
      <c r="AG51" s="249"/>
      <c r="AH51" s="249"/>
      <c r="AI51" s="249"/>
      <c r="AJ51" s="249"/>
      <c r="AK51" s="249"/>
      <c r="AL51" s="249"/>
      <c r="AM51" s="249"/>
      <c r="AN51" s="249"/>
      <c r="AO51" s="249"/>
      <c r="AP51" s="249"/>
      <c r="AQ51" s="249"/>
      <c r="AR51" s="249"/>
      <c r="AS51" s="249"/>
      <c r="AT51" s="249"/>
      <c r="AU51" s="249"/>
      <c r="AV51" s="249"/>
      <c r="AW51" s="249"/>
      <c r="AX51" s="249"/>
      <c r="AY51" s="249"/>
      <c r="AZ51" s="249"/>
      <c r="BA51" s="249"/>
      <c r="BB51" s="249"/>
      <c r="BC51" s="249"/>
      <c r="BD51" s="249"/>
      <c r="BE51" s="249"/>
      <c r="BF51" s="249"/>
      <c r="BG51" s="249"/>
      <c r="BH51" s="249"/>
      <c r="BI51" s="249"/>
      <c r="BJ51" s="249"/>
      <c r="BK51" s="249"/>
      <c r="BL51" s="249"/>
      <c r="BM51" s="249"/>
      <c r="BN51" s="249"/>
      <c r="BO51" s="249"/>
    </row>
    <row r="52" spans="1:67" hidden="1">
      <c r="A52" s="270"/>
      <c r="B52" s="270"/>
      <c r="C52" s="249"/>
      <c r="D52" s="249"/>
      <c r="E52" s="249"/>
      <c r="F52" s="249"/>
      <c r="G52" s="249"/>
      <c r="H52" s="249"/>
      <c r="I52" s="249"/>
      <c r="J52" s="249"/>
      <c r="K52" s="249"/>
      <c r="L52" s="249"/>
      <c r="M52" s="249"/>
      <c r="N52" s="249"/>
      <c r="O52" s="249"/>
      <c r="P52" s="249"/>
      <c r="Q52" s="249"/>
      <c r="R52" s="249"/>
      <c r="S52" s="249"/>
      <c r="T52" s="249"/>
      <c r="U52" s="249"/>
      <c r="V52" s="249"/>
      <c r="W52" s="249"/>
      <c r="X52" s="249"/>
      <c r="Y52" s="249"/>
      <c r="Z52" s="249"/>
      <c r="AA52" s="249"/>
      <c r="AB52" s="249"/>
      <c r="AC52" s="249"/>
      <c r="AD52" s="249"/>
      <c r="AE52" s="249"/>
      <c r="AF52" s="249"/>
      <c r="AG52" s="249"/>
      <c r="AH52" s="249"/>
      <c r="AI52" s="249"/>
      <c r="AJ52" s="249"/>
      <c r="AK52" s="249"/>
      <c r="AL52" s="249"/>
      <c r="AM52" s="249"/>
      <c r="AN52" s="249"/>
      <c r="AO52" s="249"/>
      <c r="AP52" s="249"/>
      <c r="AQ52" s="249"/>
      <c r="AR52" s="249"/>
      <c r="AS52" s="249"/>
      <c r="AT52" s="249"/>
      <c r="AU52" s="249"/>
      <c r="AV52" s="249"/>
      <c r="AW52" s="249"/>
      <c r="AX52" s="249"/>
      <c r="AY52" s="249"/>
      <c r="AZ52" s="249"/>
      <c r="BA52" s="249"/>
      <c r="BB52" s="249"/>
      <c r="BC52" s="249"/>
      <c r="BD52" s="249"/>
      <c r="BE52" s="249"/>
      <c r="BF52" s="249"/>
      <c r="BG52" s="249"/>
      <c r="BH52" s="249"/>
      <c r="BI52" s="249"/>
      <c r="BJ52" s="249"/>
      <c r="BK52" s="249"/>
      <c r="BL52" s="249"/>
      <c r="BM52" s="249"/>
      <c r="BN52" s="249"/>
      <c r="BO52" s="249"/>
    </row>
    <row r="53" spans="1:67" hidden="1">
      <c r="A53" s="270"/>
      <c r="B53" s="270"/>
      <c r="C53" s="249"/>
      <c r="D53" s="249"/>
      <c r="E53" s="249"/>
      <c r="F53" s="249"/>
      <c r="G53" s="249"/>
      <c r="H53" s="249"/>
      <c r="I53" s="249"/>
      <c r="J53" s="249"/>
      <c r="K53" s="249"/>
      <c r="L53" s="249"/>
      <c r="M53" s="249"/>
      <c r="N53" s="249"/>
      <c r="O53" s="249"/>
      <c r="P53" s="249"/>
      <c r="Q53" s="249"/>
      <c r="R53" s="249"/>
      <c r="S53" s="249"/>
      <c r="T53" s="249"/>
      <c r="U53" s="249"/>
      <c r="V53" s="249"/>
      <c r="W53" s="249"/>
      <c r="X53" s="249"/>
      <c r="Y53" s="249"/>
      <c r="Z53" s="249"/>
      <c r="AA53" s="249"/>
      <c r="AB53" s="249"/>
      <c r="AC53" s="249"/>
      <c r="AD53" s="249"/>
      <c r="AE53" s="249"/>
      <c r="AF53" s="249"/>
      <c r="AG53" s="249"/>
      <c r="AH53" s="249"/>
      <c r="AI53" s="249"/>
      <c r="AJ53" s="249"/>
      <c r="AK53" s="249"/>
      <c r="AL53" s="249"/>
      <c r="AM53" s="249"/>
      <c r="AN53" s="249"/>
      <c r="AO53" s="249"/>
      <c r="AP53" s="249"/>
      <c r="AQ53" s="249"/>
      <c r="AR53" s="249"/>
      <c r="AS53" s="249"/>
      <c r="AT53" s="249"/>
      <c r="AU53" s="249"/>
      <c r="AV53" s="249"/>
      <c r="AW53" s="249"/>
      <c r="AX53" s="249"/>
      <c r="AY53" s="249"/>
      <c r="AZ53" s="249"/>
      <c r="BA53" s="249"/>
      <c r="BB53" s="249"/>
      <c r="BC53" s="249"/>
      <c r="BD53" s="249"/>
      <c r="BE53" s="249"/>
      <c r="BF53" s="249"/>
      <c r="BG53" s="249"/>
      <c r="BH53" s="249"/>
      <c r="BI53" s="249"/>
      <c r="BJ53" s="249"/>
      <c r="BK53" s="249"/>
      <c r="BL53" s="249"/>
      <c r="BM53" s="249"/>
      <c r="BN53" s="249"/>
      <c r="BO53" s="249"/>
    </row>
    <row r="54" spans="1:67" hidden="1">
      <c r="A54" s="270"/>
      <c r="B54" s="270"/>
      <c r="C54" s="249"/>
      <c r="D54" s="249"/>
      <c r="E54" s="249"/>
      <c r="F54" s="249"/>
      <c r="G54" s="249"/>
      <c r="H54" s="249"/>
      <c r="I54" s="249"/>
      <c r="J54" s="249"/>
      <c r="K54" s="249"/>
      <c r="L54" s="249"/>
      <c r="M54" s="249"/>
      <c r="N54" s="249"/>
      <c r="O54" s="249"/>
      <c r="P54" s="249"/>
      <c r="Q54" s="249"/>
      <c r="R54" s="249"/>
      <c r="S54" s="249"/>
      <c r="T54" s="249"/>
      <c r="U54" s="249"/>
      <c r="V54" s="249"/>
      <c r="W54" s="249"/>
      <c r="X54" s="249"/>
      <c r="Y54" s="249"/>
      <c r="Z54" s="249"/>
      <c r="AA54" s="249"/>
      <c r="AB54" s="249"/>
      <c r="AC54" s="249"/>
      <c r="AD54" s="249"/>
      <c r="AE54" s="249"/>
      <c r="AF54" s="249"/>
      <c r="AG54" s="249"/>
      <c r="AH54" s="249"/>
      <c r="AI54" s="249"/>
      <c r="AJ54" s="249"/>
      <c r="AK54" s="249"/>
      <c r="AL54" s="249"/>
      <c r="AM54" s="249"/>
      <c r="AN54" s="249"/>
      <c r="AO54" s="249"/>
      <c r="AP54" s="249"/>
      <c r="AQ54" s="249"/>
      <c r="AR54" s="249"/>
      <c r="AS54" s="249"/>
      <c r="AT54" s="249"/>
      <c r="AU54" s="249"/>
      <c r="AV54" s="249"/>
      <c r="AW54" s="249"/>
      <c r="AX54" s="249"/>
      <c r="AY54" s="249"/>
      <c r="AZ54" s="249"/>
      <c r="BA54" s="249"/>
      <c r="BB54" s="249"/>
      <c r="BC54" s="249"/>
      <c r="BD54" s="249"/>
      <c r="BE54" s="249"/>
      <c r="BF54" s="249"/>
      <c r="BG54" s="249"/>
      <c r="BH54" s="249"/>
      <c r="BI54" s="249"/>
      <c r="BJ54" s="249"/>
      <c r="BK54" s="249"/>
      <c r="BL54" s="249"/>
      <c r="BM54" s="249"/>
      <c r="BN54" s="249"/>
      <c r="BO54" s="249"/>
    </row>
    <row r="55" spans="1:67" hidden="1">
      <c r="A55" s="270"/>
      <c r="B55" s="270"/>
      <c r="C55" s="249"/>
      <c r="D55" s="249"/>
      <c r="E55" s="249"/>
      <c r="F55" s="249"/>
      <c r="G55" s="249"/>
      <c r="H55" s="249"/>
      <c r="I55" s="249"/>
      <c r="J55" s="249"/>
      <c r="K55" s="249"/>
      <c r="L55" s="249"/>
      <c r="M55" s="249"/>
      <c r="N55" s="249"/>
      <c r="O55" s="249"/>
      <c r="P55" s="249"/>
      <c r="Q55" s="249"/>
      <c r="R55" s="249"/>
      <c r="S55" s="249"/>
      <c r="T55" s="249"/>
      <c r="U55" s="249"/>
      <c r="V55" s="249"/>
      <c r="W55" s="249"/>
      <c r="X55" s="249"/>
      <c r="Y55" s="249"/>
      <c r="Z55" s="249"/>
      <c r="AA55" s="249"/>
      <c r="AB55" s="249"/>
      <c r="AC55" s="249"/>
      <c r="AD55" s="249"/>
      <c r="AE55" s="249"/>
      <c r="AF55" s="249"/>
      <c r="AG55" s="249"/>
      <c r="AH55" s="249"/>
      <c r="AI55" s="249"/>
      <c r="AJ55" s="249"/>
      <c r="AK55" s="249"/>
      <c r="AL55" s="249"/>
      <c r="AM55" s="249"/>
      <c r="AN55" s="249"/>
      <c r="AO55" s="249"/>
      <c r="AP55" s="249"/>
      <c r="AQ55" s="249"/>
      <c r="AR55" s="249"/>
      <c r="AS55" s="249"/>
      <c r="AT55" s="249"/>
      <c r="AU55" s="249"/>
      <c r="AV55" s="249"/>
      <c r="AW55" s="249"/>
      <c r="AX55" s="249"/>
      <c r="AY55" s="249"/>
      <c r="AZ55" s="249"/>
      <c r="BA55" s="249"/>
      <c r="BB55" s="249"/>
      <c r="BC55" s="249"/>
      <c r="BD55" s="249"/>
      <c r="BE55" s="249"/>
      <c r="BF55" s="249"/>
      <c r="BG55" s="249"/>
      <c r="BH55" s="249"/>
      <c r="BI55" s="249"/>
      <c r="BJ55" s="249"/>
      <c r="BK55" s="249"/>
      <c r="BL55" s="249"/>
      <c r="BM55" s="249"/>
      <c r="BN55" s="249"/>
      <c r="BO55" s="249"/>
    </row>
    <row r="56" spans="1:67" hidden="1">
      <c r="A56" s="270"/>
      <c r="B56" s="270"/>
      <c r="C56" s="249"/>
      <c r="D56" s="249"/>
      <c r="E56" s="249"/>
      <c r="F56" s="249"/>
      <c r="G56" s="249"/>
      <c r="H56" s="249"/>
      <c r="I56" s="249"/>
      <c r="J56" s="249"/>
      <c r="K56" s="249"/>
      <c r="L56" s="249"/>
      <c r="M56" s="249"/>
      <c r="N56" s="249"/>
      <c r="O56" s="249"/>
      <c r="P56" s="249"/>
      <c r="Q56" s="249"/>
      <c r="R56" s="249"/>
      <c r="S56" s="249"/>
      <c r="T56" s="249"/>
      <c r="U56" s="249"/>
      <c r="V56" s="249"/>
      <c r="W56" s="249"/>
      <c r="X56" s="249"/>
      <c r="Y56" s="249"/>
      <c r="Z56" s="249"/>
      <c r="AA56" s="249"/>
      <c r="AB56" s="249"/>
      <c r="AC56" s="249"/>
      <c r="AD56" s="249"/>
      <c r="AE56" s="249"/>
      <c r="AF56" s="249"/>
      <c r="AG56" s="249"/>
      <c r="AH56" s="249"/>
      <c r="AI56" s="249"/>
      <c r="AJ56" s="249"/>
      <c r="AK56" s="249"/>
      <c r="AL56" s="249"/>
      <c r="AM56" s="249"/>
      <c r="AN56" s="249"/>
      <c r="AO56" s="249"/>
      <c r="AP56" s="249"/>
      <c r="AQ56" s="249"/>
      <c r="AR56" s="249"/>
      <c r="AS56" s="249"/>
      <c r="AT56" s="249"/>
      <c r="AU56" s="249"/>
      <c r="AV56" s="249"/>
      <c r="AW56" s="249"/>
      <c r="AX56" s="249"/>
      <c r="AY56" s="249"/>
      <c r="AZ56" s="249"/>
      <c r="BA56" s="249"/>
      <c r="BB56" s="249"/>
      <c r="BC56" s="249"/>
      <c r="BD56" s="249"/>
      <c r="BE56" s="249"/>
      <c r="BF56" s="249"/>
      <c r="BG56" s="249"/>
      <c r="BH56" s="249"/>
      <c r="BI56" s="249"/>
      <c r="BJ56" s="249"/>
      <c r="BK56" s="249"/>
      <c r="BL56" s="249"/>
      <c r="BM56" s="249"/>
      <c r="BN56" s="249"/>
      <c r="BO56" s="249"/>
    </row>
    <row r="57" spans="1:67" hidden="1">
      <c r="A57" s="270"/>
      <c r="B57" s="270"/>
      <c r="C57" s="249"/>
      <c r="D57" s="249"/>
      <c r="E57" s="249"/>
      <c r="F57" s="249"/>
      <c r="G57" s="249"/>
      <c r="H57" s="249"/>
      <c r="I57" s="249"/>
      <c r="J57" s="249"/>
      <c r="K57" s="249"/>
      <c r="L57" s="249"/>
      <c r="M57" s="249"/>
      <c r="N57" s="249"/>
      <c r="O57" s="249"/>
      <c r="P57" s="249"/>
      <c r="Q57" s="249"/>
      <c r="R57" s="249"/>
      <c r="S57" s="249"/>
      <c r="T57" s="249"/>
      <c r="U57" s="249"/>
      <c r="V57" s="249"/>
      <c r="W57" s="249"/>
      <c r="X57" s="249"/>
      <c r="Y57" s="249"/>
      <c r="Z57" s="249"/>
      <c r="AA57" s="249"/>
      <c r="AB57" s="249"/>
      <c r="AC57" s="249"/>
      <c r="AD57" s="249"/>
      <c r="AE57" s="249"/>
      <c r="AF57" s="249"/>
      <c r="AG57" s="249"/>
      <c r="AH57" s="249"/>
      <c r="AI57" s="249"/>
      <c r="AJ57" s="249"/>
      <c r="AK57" s="249"/>
      <c r="AL57" s="249"/>
      <c r="AM57" s="249"/>
      <c r="AN57" s="249"/>
      <c r="AO57" s="249"/>
      <c r="AP57" s="249"/>
      <c r="AQ57" s="249"/>
      <c r="AR57" s="249"/>
      <c r="AS57" s="249"/>
      <c r="AT57" s="249"/>
      <c r="AU57" s="249"/>
      <c r="AV57" s="249"/>
      <c r="AW57" s="249"/>
      <c r="AX57" s="249"/>
      <c r="AY57" s="249"/>
      <c r="AZ57" s="249"/>
      <c r="BA57" s="249"/>
      <c r="BB57" s="249"/>
      <c r="BC57" s="249"/>
      <c r="BD57" s="249"/>
      <c r="BE57" s="249"/>
      <c r="BF57" s="249"/>
      <c r="BG57" s="249"/>
      <c r="BH57" s="249"/>
      <c r="BI57" s="249"/>
      <c r="BJ57" s="249"/>
      <c r="BK57" s="249"/>
      <c r="BL57" s="249"/>
      <c r="BM57" s="249"/>
      <c r="BN57" s="249"/>
      <c r="BO57" s="249"/>
    </row>
    <row r="58" spans="1:67" hidden="1">
      <c r="A58" s="270"/>
      <c r="B58" s="270"/>
      <c r="C58" s="249"/>
      <c r="D58" s="249"/>
      <c r="E58" s="249"/>
      <c r="F58" s="249"/>
      <c r="G58" s="249"/>
      <c r="H58" s="249"/>
      <c r="I58" s="249"/>
      <c r="J58" s="249"/>
      <c r="K58" s="249"/>
      <c r="L58" s="249"/>
      <c r="M58" s="249"/>
      <c r="N58" s="249"/>
      <c r="O58" s="249"/>
      <c r="P58" s="249"/>
      <c r="Q58" s="249"/>
      <c r="R58" s="249"/>
      <c r="S58" s="249"/>
      <c r="T58" s="249"/>
      <c r="U58" s="249"/>
      <c r="V58" s="249"/>
      <c r="W58" s="249"/>
      <c r="X58" s="249"/>
      <c r="Y58" s="249"/>
      <c r="Z58" s="249"/>
      <c r="AA58" s="249"/>
      <c r="AB58" s="249"/>
      <c r="AC58" s="249"/>
      <c r="AD58" s="249"/>
      <c r="AE58" s="249"/>
      <c r="AF58" s="249"/>
      <c r="AG58" s="249"/>
      <c r="AH58" s="249"/>
      <c r="AI58" s="249"/>
      <c r="AJ58" s="249"/>
      <c r="AK58" s="249"/>
      <c r="AL58" s="249"/>
      <c r="AM58" s="249"/>
      <c r="AN58" s="249"/>
      <c r="AO58" s="249"/>
      <c r="AP58" s="249"/>
      <c r="AQ58" s="249"/>
      <c r="AR58" s="249"/>
      <c r="AS58" s="249"/>
      <c r="AT58" s="249"/>
      <c r="AU58" s="249"/>
      <c r="AV58" s="249"/>
      <c r="AW58" s="249"/>
      <c r="AX58" s="249"/>
      <c r="AY58" s="249"/>
      <c r="AZ58" s="249"/>
      <c r="BA58" s="249"/>
      <c r="BB58" s="249"/>
      <c r="BC58" s="249"/>
      <c r="BD58" s="249"/>
      <c r="BE58" s="249"/>
      <c r="BF58" s="249"/>
      <c r="BG58" s="249"/>
      <c r="BH58" s="249"/>
      <c r="BI58" s="249"/>
      <c r="BJ58" s="249"/>
      <c r="BK58" s="249"/>
      <c r="BL58" s="249"/>
      <c r="BM58" s="249"/>
      <c r="BN58" s="249"/>
      <c r="BO58" s="249"/>
    </row>
    <row r="59" spans="1:67" hidden="1">
      <c r="A59" s="270"/>
      <c r="B59" s="270"/>
      <c r="C59" s="249"/>
      <c r="D59" s="249"/>
      <c r="E59" s="249"/>
      <c r="F59" s="249"/>
      <c r="G59" s="249"/>
      <c r="H59" s="249"/>
      <c r="I59" s="249"/>
      <c r="J59" s="249"/>
      <c r="K59" s="249"/>
      <c r="L59" s="249"/>
      <c r="M59" s="249"/>
      <c r="N59" s="249"/>
      <c r="O59" s="249"/>
      <c r="P59" s="249"/>
      <c r="Q59" s="249"/>
      <c r="R59" s="249"/>
      <c r="S59" s="249"/>
      <c r="T59" s="249"/>
      <c r="U59" s="249"/>
      <c r="V59" s="249"/>
      <c r="W59" s="249"/>
      <c r="X59" s="249"/>
      <c r="Y59" s="249"/>
      <c r="Z59" s="249"/>
      <c r="AA59" s="249"/>
      <c r="AB59" s="249"/>
      <c r="AC59" s="249"/>
      <c r="AD59" s="249"/>
      <c r="AE59" s="249"/>
      <c r="AF59" s="249"/>
      <c r="AG59" s="249"/>
      <c r="AH59" s="249"/>
      <c r="AI59" s="249"/>
      <c r="AJ59" s="249"/>
      <c r="AK59" s="249"/>
      <c r="AL59" s="249"/>
      <c r="AM59" s="249"/>
      <c r="AN59" s="249"/>
      <c r="AO59" s="249"/>
      <c r="AP59" s="249"/>
      <c r="AQ59" s="249"/>
      <c r="AR59" s="249"/>
      <c r="AS59" s="249"/>
      <c r="AT59" s="249"/>
      <c r="AU59" s="249"/>
      <c r="AV59" s="249"/>
      <c r="AW59" s="249"/>
      <c r="AX59" s="249"/>
      <c r="AY59" s="249"/>
      <c r="AZ59" s="249"/>
      <c r="BA59" s="249"/>
      <c r="BB59" s="249"/>
      <c r="BC59" s="249"/>
      <c r="BD59" s="249"/>
      <c r="BE59" s="249"/>
      <c r="BF59" s="249"/>
      <c r="BG59" s="249"/>
      <c r="BH59" s="249"/>
      <c r="BI59" s="249"/>
      <c r="BJ59" s="249"/>
      <c r="BK59" s="249"/>
      <c r="BL59" s="249"/>
      <c r="BM59" s="249"/>
      <c r="BN59" s="249"/>
      <c r="BO59" s="249"/>
    </row>
    <row r="60" spans="1:67" hidden="1">
      <c r="A60" s="270"/>
      <c r="B60" s="270"/>
      <c r="C60" s="249"/>
      <c r="D60" s="249"/>
      <c r="E60" s="249"/>
      <c r="F60" s="249"/>
      <c r="G60" s="249"/>
      <c r="H60" s="249"/>
      <c r="I60" s="249"/>
      <c r="J60" s="249"/>
      <c r="K60" s="249"/>
      <c r="L60" s="249"/>
      <c r="M60" s="249"/>
      <c r="N60" s="249"/>
      <c r="O60" s="249"/>
      <c r="P60" s="249"/>
      <c r="Q60" s="249"/>
      <c r="R60" s="249"/>
      <c r="S60" s="249"/>
      <c r="T60" s="249"/>
      <c r="U60" s="249"/>
      <c r="V60" s="249"/>
      <c r="W60" s="249"/>
      <c r="X60" s="249"/>
      <c r="Y60" s="249"/>
      <c r="Z60" s="249"/>
      <c r="AA60" s="249"/>
      <c r="AB60" s="249"/>
      <c r="AC60" s="249"/>
      <c r="AD60" s="249"/>
      <c r="AE60" s="249"/>
      <c r="AF60" s="249"/>
      <c r="AG60" s="249"/>
      <c r="AH60" s="249"/>
      <c r="AI60" s="249"/>
      <c r="AJ60" s="249"/>
      <c r="AK60" s="249"/>
      <c r="AL60" s="249"/>
      <c r="AM60" s="249"/>
      <c r="AN60" s="249"/>
      <c r="AO60" s="249"/>
      <c r="AP60" s="249"/>
      <c r="AQ60" s="249"/>
      <c r="AR60" s="249"/>
      <c r="AS60" s="249"/>
      <c r="AT60" s="249"/>
      <c r="AU60" s="249"/>
      <c r="AV60" s="249"/>
      <c r="AW60" s="249"/>
      <c r="AX60" s="249"/>
      <c r="AY60" s="249"/>
      <c r="AZ60" s="249"/>
      <c r="BA60" s="249"/>
      <c r="BB60" s="249"/>
      <c r="BC60" s="249"/>
      <c r="BD60" s="249"/>
      <c r="BE60" s="249"/>
      <c r="BF60" s="249"/>
      <c r="BG60" s="249"/>
      <c r="BH60" s="249"/>
      <c r="BI60" s="249"/>
      <c r="BJ60" s="249"/>
      <c r="BK60" s="249"/>
      <c r="BL60" s="249"/>
      <c r="BM60" s="249"/>
      <c r="BN60" s="249"/>
      <c r="BO60" s="249"/>
    </row>
    <row r="61" spans="1:67" hidden="1">
      <c r="A61" s="270"/>
      <c r="B61" s="270"/>
      <c r="C61" s="249"/>
      <c r="D61" s="249"/>
      <c r="E61" s="249"/>
      <c r="F61" s="249"/>
      <c r="G61" s="249"/>
      <c r="H61" s="249"/>
      <c r="I61" s="249"/>
      <c r="J61" s="249"/>
      <c r="K61" s="249"/>
      <c r="L61" s="249"/>
      <c r="M61" s="249"/>
      <c r="N61" s="249"/>
      <c r="O61" s="249"/>
      <c r="P61" s="249"/>
      <c r="Q61" s="249"/>
      <c r="R61" s="249"/>
      <c r="S61" s="249"/>
      <c r="T61" s="249"/>
      <c r="U61" s="249"/>
      <c r="V61" s="249"/>
      <c r="W61" s="249"/>
      <c r="X61" s="249"/>
      <c r="Y61" s="249"/>
      <c r="Z61" s="249"/>
      <c r="AA61" s="249"/>
      <c r="AB61" s="249"/>
      <c r="AC61" s="249"/>
      <c r="AD61" s="249"/>
      <c r="AE61" s="249"/>
      <c r="AF61" s="249"/>
      <c r="AG61" s="249"/>
      <c r="AH61" s="249"/>
      <c r="AI61" s="249"/>
      <c r="AJ61" s="249"/>
      <c r="AK61" s="249"/>
      <c r="AL61" s="249"/>
      <c r="AM61" s="249"/>
      <c r="AN61" s="249"/>
      <c r="AO61" s="249"/>
      <c r="AP61" s="249"/>
      <c r="AQ61" s="249"/>
      <c r="AR61" s="249"/>
      <c r="AS61" s="249"/>
      <c r="AT61" s="249"/>
      <c r="AU61" s="249"/>
      <c r="AV61" s="249"/>
      <c r="AW61" s="249"/>
      <c r="AX61" s="249"/>
      <c r="AY61" s="249"/>
      <c r="AZ61" s="249"/>
      <c r="BA61" s="249"/>
      <c r="BB61" s="249"/>
      <c r="BC61" s="249"/>
      <c r="BD61" s="249"/>
      <c r="BE61" s="249"/>
      <c r="BF61" s="249"/>
      <c r="BG61" s="249"/>
      <c r="BH61" s="249"/>
      <c r="BI61" s="249"/>
      <c r="BJ61" s="249"/>
      <c r="BK61" s="249"/>
      <c r="BL61" s="249"/>
      <c r="BM61" s="249"/>
      <c r="BN61" s="249"/>
      <c r="BO61" s="249"/>
    </row>
  </sheetData>
  <mergeCells count="1">
    <mergeCell ref="C2:G2"/>
  </mergeCells>
  <phoneticPr fontId="18"/>
  <pageMargins left="0.35433070866141736" right="0.35433070866141736" top="0.74803149606299213" bottom="0.55118110236220474" header="0.31496062992125984" footer="0.31496062992125984"/>
  <pageSetup paperSize="8" scale="35" orientation="landscape" r:id="rId1"/>
  <ignoredErrors>
    <ignoredError sqref="BE10:BJ10"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3279B-736D-4F28-A8E8-2E089066F78F}">
  <dimension ref="A1:BH13"/>
  <sheetViews>
    <sheetView showGridLines="0" workbookViewId="0">
      <pane xSplit="2" ySplit="4" topLeftCell="C5" activePane="bottomRight" state="frozen"/>
      <selection pane="topRight" activeCell="C1" sqref="C1"/>
      <selection pane="bottomLeft" activeCell="A5" sqref="A5"/>
      <selection pane="bottomRight" activeCell="C5" sqref="C5"/>
    </sheetView>
    <sheetView showGridLines="0" zoomScale="90" zoomScaleNormal="90" workbookViewId="1">
      <pane xSplit="2" ySplit="4" topLeftCell="AM5" activePane="bottomRight" state="frozen"/>
      <selection pane="topRight"/>
      <selection pane="bottomLeft"/>
      <selection pane="bottomRight"/>
    </sheetView>
  </sheetViews>
  <sheetFormatPr defaultColWidth="11.44140625" defaultRowHeight="13.8" zeroHeight="1" outlineLevelCol="1"/>
  <cols>
    <col min="1" max="1" width="37.21875" style="249" customWidth="1"/>
    <col min="2" max="2" width="10.77734375" style="249" customWidth="1"/>
    <col min="3" max="22" width="10.77734375" style="249" hidden="1" customWidth="1" outlineLevel="1"/>
    <col min="23" max="23" width="10.77734375" style="249" hidden="1" customWidth="1" outlineLevel="1" collapsed="1"/>
    <col min="24" max="34" width="10.77734375" style="249" hidden="1" customWidth="1" outlineLevel="1"/>
    <col min="35" max="35" width="10.77734375" style="249" hidden="1" customWidth="1" outlineLevel="1" collapsed="1"/>
    <col min="36" max="38" width="10.77734375" style="249" hidden="1" customWidth="1" outlineLevel="1"/>
    <col min="39" max="39" width="10.77734375" style="249" customWidth="1" collapsed="1"/>
    <col min="40" max="47" width="10.77734375" style="249" customWidth="1"/>
    <col min="48" max="48" width="10.77734375" style="249" customWidth="1" collapsed="1"/>
    <col min="49" max="51" width="10.77734375" style="249" customWidth="1"/>
    <col min="52" max="52" width="10.77734375" style="249" customWidth="1" collapsed="1"/>
    <col min="53" max="54" width="10.77734375" style="249" customWidth="1"/>
    <col min="55" max="57" width="11.44140625" style="249"/>
    <col min="58" max="58" width="17.21875" style="249" customWidth="1"/>
    <col min="59" max="16384" width="11.44140625" style="249"/>
  </cols>
  <sheetData>
    <row r="1" spans="1:60" ht="22.2" customHeight="1">
      <c r="A1" s="265" t="s">
        <v>269</v>
      </c>
      <c r="B1" s="272"/>
      <c r="C1" s="272"/>
      <c r="D1" s="272"/>
      <c r="E1" s="272"/>
      <c r="G1" s="253"/>
      <c r="H1" s="253"/>
      <c r="I1" s="256"/>
      <c r="AM1" s="266"/>
      <c r="AP1" s="273"/>
    </row>
    <row r="2" spans="1:60" ht="15" customHeight="1">
      <c r="A2" s="269" t="s">
        <v>270</v>
      </c>
      <c r="B2" s="257"/>
      <c r="C2" s="303"/>
      <c r="D2" s="303"/>
      <c r="E2" s="303"/>
      <c r="G2" s="253"/>
      <c r="H2" s="253"/>
      <c r="I2" s="256"/>
      <c r="AM2" s="266"/>
    </row>
    <row r="3" spans="1:60" s="259" customFormat="1" ht="15" customHeight="1">
      <c r="A3" s="218" t="s">
        <v>242</v>
      </c>
      <c r="B3" s="214"/>
      <c r="C3" s="212" t="s">
        <v>243</v>
      </c>
      <c r="D3" s="213"/>
      <c r="E3" s="213"/>
      <c r="F3" s="214"/>
      <c r="G3" s="215" t="s">
        <v>244</v>
      </c>
      <c r="H3" s="216"/>
      <c r="I3" s="216"/>
      <c r="J3" s="217"/>
      <c r="K3" s="212" t="s">
        <v>245</v>
      </c>
      <c r="L3" s="213"/>
      <c r="M3" s="213"/>
      <c r="N3" s="214"/>
      <c r="O3" s="215" t="s">
        <v>246</v>
      </c>
      <c r="P3" s="216"/>
      <c r="Q3" s="216"/>
      <c r="R3" s="217"/>
      <c r="S3" s="212" t="s">
        <v>247</v>
      </c>
      <c r="T3" s="213"/>
      <c r="U3" s="213"/>
      <c r="V3" s="214"/>
      <c r="W3" s="215" t="s">
        <v>248</v>
      </c>
      <c r="X3" s="216"/>
      <c r="Y3" s="216"/>
      <c r="Z3" s="217"/>
      <c r="AA3" s="212" t="s">
        <v>249</v>
      </c>
      <c r="AB3" s="213"/>
      <c r="AC3" s="213"/>
      <c r="AD3" s="214"/>
      <c r="AE3" s="215" t="s">
        <v>250</v>
      </c>
      <c r="AF3" s="216"/>
      <c r="AG3" s="216"/>
      <c r="AH3" s="217"/>
      <c r="AI3" s="212" t="s">
        <v>251</v>
      </c>
      <c r="AJ3" s="213"/>
      <c r="AK3" s="213"/>
      <c r="AL3" s="214"/>
      <c r="AM3" s="186" t="s">
        <v>252</v>
      </c>
      <c r="AN3" s="187"/>
      <c r="AO3" s="187"/>
      <c r="AP3" s="187"/>
      <c r="AQ3" s="212" t="s">
        <v>433</v>
      </c>
      <c r="AR3" s="213"/>
      <c r="AS3" s="213"/>
      <c r="AT3" s="214"/>
      <c r="AU3" s="186" t="s">
        <v>434</v>
      </c>
      <c r="AV3" s="187"/>
      <c r="AW3" s="187"/>
      <c r="AX3" s="187"/>
      <c r="AY3" s="212" t="s">
        <v>443</v>
      </c>
      <c r="AZ3" s="213"/>
      <c r="BA3" s="213"/>
      <c r="BB3" s="213"/>
      <c r="BC3" s="258"/>
    </row>
    <row r="4" spans="1:60" s="262" customFormat="1" ht="27" customHeight="1">
      <c r="A4" s="166" t="s">
        <v>207</v>
      </c>
      <c r="B4" s="100"/>
      <c r="C4" s="162" t="s">
        <v>253</v>
      </c>
      <c r="D4" s="102" t="s">
        <v>254</v>
      </c>
      <c r="E4" s="102" t="s">
        <v>255</v>
      </c>
      <c r="F4" s="102" t="s">
        <v>256</v>
      </c>
      <c r="G4" s="102" t="s">
        <v>253</v>
      </c>
      <c r="H4" s="102" t="s">
        <v>254</v>
      </c>
      <c r="I4" s="102" t="s">
        <v>255</v>
      </c>
      <c r="J4" s="102" t="s">
        <v>256</v>
      </c>
      <c r="K4" s="102" t="s">
        <v>253</v>
      </c>
      <c r="L4" s="102" t="s">
        <v>254</v>
      </c>
      <c r="M4" s="102" t="s">
        <v>255</v>
      </c>
      <c r="N4" s="102" t="s">
        <v>256</v>
      </c>
      <c r="O4" s="102" t="s">
        <v>253</v>
      </c>
      <c r="P4" s="102" t="s">
        <v>254</v>
      </c>
      <c r="Q4" s="102" t="s">
        <v>255</v>
      </c>
      <c r="R4" s="102" t="s">
        <v>256</v>
      </c>
      <c r="S4" s="102" t="s">
        <v>253</v>
      </c>
      <c r="T4" s="102" t="s">
        <v>254</v>
      </c>
      <c r="U4" s="102" t="s">
        <v>255</v>
      </c>
      <c r="V4" s="102" t="s">
        <v>256</v>
      </c>
      <c r="W4" s="102" t="s">
        <v>253</v>
      </c>
      <c r="X4" s="102" t="s">
        <v>254</v>
      </c>
      <c r="Y4" s="102" t="s">
        <v>255</v>
      </c>
      <c r="Z4" s="102" t="s">
        <v>256</v>
      </c>
      <c r="AA4" s="102" t="s">
        <v>253</v>
      </c>
      <c r="AB4" s="102" t="s">
        <v>254</v>
      </c>
      <c r="AC4" s="102" t="s">
        <v>255</v>
      </c>
      <c r="AD4" s="102" t="s">
        <v>256</v>
      </c>
      <c r="AE4" s="102" t="s">
        <v>253</v>
      </c>
      <c r="AF4" s="102" t="s">
        <v>254</v>
      </c>
      <c r="AG4" s="102" t="s">
        <v>255</v>
      </c>
      <c r="AH4" s="102" t="s">
        <v>256</v>
      </c>
      <c r="AI4" s="102" t="s">
        <v>253</v>
      </c>
      <c r="AJ4" s="102" t="s">
        <v>254</v>
      </c>
      <c r="AK4" s="102" t="s">
        <v>255</v>
      </c>
      <c r="AL4" s="102" t="s">
        <v>256</v>
      </c>
      <c r="AM4" s="102" t="s">
        <v>253</v>
      </c>
      <c r="AN4" s="102" t="s">
        <v>254</v>
      </c>
      <c r="AO4" s="102" t="s">
        <v>255</v>
      </c>
      <c r="AP4" s="102" t="s">
        <v>256</v>
      </c>
      <c r="AQ4" s="102" t="s">
        <v>253</v>
      </c>
      <c r="AR4" s="102" t="s">
        <v>254</v>
      </c>
      <c r="AS4" s="102" t="s">
        <v>255</v>
      </c>
      <c r="AT4" s="102" t="s">
        <v>256</v>
      </c>
      <c r="AU4" s="102" t="s">
        <v>253</v>
      </c>
      <c r="AV4" s="102" t="s">
        <v>254</v>
      </c>
      <c r="AW4" s="102" t="s">
        <v>255</v>
      </c>
      <c r="AX4" s="102" t="s">
        <v>256</v>
      </c>
      <c r="AY4" s="102" t="s">
        <v>253</v>
      </c>
      <c r="AZ4" s="102" t="s">
        <v>254</v>
      </c>
      <c r="BA4" s="102" t="s">
        <v>255</v>
      </c>
      <c r="BB4" s="102" t="s">
        <v>256</v>
      </c>
      <c r="BC4" s="260"/>
      <c r="BD4" s="251"/>
      <c r="BE4" s="251"/>
      <c r="BF4" s="251"/>
      <c r="BG4" s="251"/>
      <c r="BH4" s="261"/>
    </row>
    <row r="5" spans="1:60" ht="30" customHeight="1">
      <c r="A5" s="156" t="s">
        <v>214</v>
      </c>
      <c r="B5" s="42"/>
      <c r="C5" s="57">
        <v>20019</v>
      </c>
      <c r="D5" s="58">
        <v>23225</v>
      </c>
      <c r="E5" s="58">
        <v>22447</v>
      </c>
      <c r="F5" s="58">
        <v>21603</v>
      </c>
      <c r="G5" s="57">
        <v>22932</v>
      </c>
      <c r="H5" s="58">
        <v>24865</v>
      </c>
      <c r="I5" s="58">
        <v>24046</v>
      </c>
      <c r="J5" s="58">
        <v>23744</v>
      </c>
      <c r="K5" s="57">
        <v>24185</v>
      </c>
      <c r="L5" s="58">
        <v>25998</v>
      </c>
      <c r="M5" s="58">
        <v>26228</v>
      </c>
      <c r="N5" s="58">
        <v>25368</v>
      </c>
      <c r="O5" s="57">
        <v>27161</v>
      </c>
      <c r="P5" s="58">
        <v>28878</v>
      </c>
      <c r="Q5" s="58">
        <v>28574</v>
      </c>
      <c r="R5" s="58">
        <v>31892</v>
      </c>
      <c r="S5" s="57">
        <v>35385</v>
      </c>
      <c r="T5" s="58">
        <v>36596</v>
      </c>
      <c r="U5" s="58">
        <v>36915</v>
      </c>
      <c r="V5" s="58">
        <v>36126</v>
      </c>
      <c r="W5" s="57">
        <v>39212</v>
      </c>
      <c r="X5" s="58">
        <v>40805</v>
      </c>
      <c r="Y5" s="58">
        <v>39255</v>
      </c>
      <c r="Z5" s="58">
        <v>37206</v>
      </c>
      <c r="AA5" s="57">
        <v>27294</v>
      </c>
      <c r="AB5" s="58">
        <v>36179</v>
      </c>
      <c r="AC5" s="58">
        <v>37347</v>
      </c>
      <c r="AD5" s="58">
        <v>33940</v>
      </c>
      <c r="AE5" s="57">
        <v>37420</v>
      </c>
      <c r="AF5" s="58">
        <v>39222</v>
      </c>
      <c r="AG5" s="58">
        <v>40280</v>
      </c>
      <c r="AH5" s="58">
        <v>36433</v>
      </c>
      <c r="AI5" s="57">
        <v>43816</v>
      </c>
      <c r="AJ5" s="58">
        <v>48154</v>
      </c>
      <c r="AK5" s="58">
        <v>48897</v>
      </c>
      <c r="AL5" s="58">
        <v>47454</v>
      </c>
      <c r="AM5" s="122">
        <v>52664</v>
      </c>
      <c r="AN5" s="123">
        <v>59939</v>
      </c>
      <c r="AO5" s="123">
        <v>59740</v>
      </c>
      <c r="AP5" s="58">
        <v>59610</v>
      </c>
      <c r="AQ5" s="57">
        <v>65856</v>
      </c>
      <c r="AR5" s="58">
        <v>67864</v>
      </c>
      <c r="AS5" s="221">
        <v>68066.872562000004</v>
      </c>
      <c r="AT5" s="58">
        <v>66441.135783000005</v>
      </c>
      <c r="AU5" s="57">
        <v>69861.511992</v>
      </c>
      <c r="AV5" s="58">
        <v>71947.379390000002</v>
      </c>
      <c r="AW5" s="58">
        <v>68691.609731000004</v>
      </c>
      <c r="AX5" s="58">
        <v>68214.032170999999</v>
      </c>
      <c r="AY5" s="57">
        <v>72317.504899000007</v>
      </c>
      <c r="AZ5" s="58"/>
      <c r="BA5" s="58"/>
      <c r="BB5" s="58"/>
      <c r="BC5" s="248"/>
      <c r="BD5" s="253"/>
      <c r="BE5" s="253"/>
      <c r="BF5" s="253"/>
      <c r="BG5" s="253"/>
      <c r="BH5" s="253"/>
    </row>
    <row r="6" spans="1:60" ht="30" customHeight="1">
      <c r="A6" s="77" t="s">
        <v>271</v>
      </c>
      <c r="B6" s="43"/>
      <c r="C6" s="59">
        <v>6100</v>
      </c>
      <c r="D6" s="60">
        <v>6574</v>
      </c>
      <c r="E6" s="60">
        <v>6509</v>
      </c>
      <c r="F6" s="60">
        <v>6436</v>
      </c>
      <c r="G6" s="59">
        <v>6775</v>
      </c>
      <c r="H6" s="60">
        <v>6898</v>
      </c>
      <c r="I6" s="60">
        <v>6843</v>
      </c>
      <c r="J6" s="60">
        <v>6926</v>
      </c>
      <c r="K6" s="59">
        <v>7018</v>
      </c>
      <c r="L6" s="60">
        <v>7504</v>
      </c>
      <c r="M6" s="60">
        <v>7481</v>
      </c>
      <c r="N6" s="60">
        <v>7330</v>
      </c>
      <c r="O6" s="59">
        <v>8050</v>
      </c>
      <c r="P6" s="60">
        <v>8547</v>
      </c>
      <c r="Q6" s="60">
        <v>8636</v>
      </c>
      <c r="R6" s="60">
        <v>9918</v>
      </c>
      <c r="S6" s="59">
        <v>10878</v>
      </c>
      <c r="T6" s="60">
        <v>11273</v>
      </c>
      <c r="U6" s="60">
        <v>11319</v>
      </c>
      <c r="V6" s="60">
        <v>11382</v>
      </c>
      <c r="W6" s="59">
        <v>12164</v>
      </c>
      <c r="X6" s="60">
        <v>12215</v>
      </c>
      <c r="Y6" s="60">
        <v>12396</v>
      </c>
      <c r="Z6" s="60">
        <v>12256</v>
      </c>
      <c r="AA6" s="59">
        <v>11514</v>
      </c>
      <c r="AB6" s="60">
        <v>11905</v>
      </c>
      <c r="AC6" s="60">
        <v>12020</v>
      </c>
      <c r="AD6" s="60">
        <v>11880</v>
      </c>
      <c r="AE6" s="59">
        <v>12038</v>
      </c>
      <c r="AF6" s="60">
        <v>12278</v>
      </c>
      <c r="AG6" s="60">
        <v>12659</v>
      </c>
      <c r="AH6" s="60">
        <v>12260</v>
      </c>
      <c r="AI6" s="59">
        <v>13466</v>
      </c>
      <c r="AJ6" s="60">
        <v>15005</v>
      </c>
      <c r="AK6" s="60">
        <v>15434</v>
      </c>
      <c r="AL6" s="60">
        <v>15346</v>
      </c>
      <c r="AM6" s="61">
        <v>16081</v>
      </c>
      <c r="AN6" s="62">
        <v>18549</v>
      </c>
      <c r="AO6" s="62">
        <v>19226</v>
      </c>
      <c r="AP6" s="60">
        <v>19781</v>
      </c>
      <c r="AQ6" s="59">
        <v>20826</v>
      </c>
      <c r="AR6" s="60">
        <v>21937</v>
      </c>
      <c r="AS6" s="222">
        <v>22187.307815</v>
      </c>
      <c r="AT6" s="60">
        <v>21680.834823000005</v>
      </c>
      <c r="AU6" s="59">
        <v>22219.727192999999</v>
      </c>
      <c r="AV6" s="60">
        <v>23682.993177000004</v>
      </c>
      <c r="AW6" s="60">
        <v>22564.068727999991</v>
      </c>
      <c r="AX6" s="60">
        <v>21493.962393000009</v>
      </c>
      <c r="AY6" s="59">
        <v>23548.775674</v>
      </c>
      <c r="AZ6" s="60"/>
      <c r="BA6" s="60"/>
      <c r="BB6" s="60"/>
      <c r="BC6" s="248"/>
    </row>
    <row r="7" spans="1:60" ht="30" customHeight="1">
      <c r="A7" s="77" t="s">
        <v>272</v>
      </c>
      <c r="B7" s="77"/>
      <c r="C7" s="61">
        <v>1889</v>
      </c>
      <c r="D7" s="62">
        <v>2117</v>
      </c>
      <c r="E7" s="62">
        <v>1871</v>
      </c>
      <c r="F7" s="60">
        <v>1819</v>
      </c>
      <c r="G7" s="61">
        <v>1863</v>
      </c>
      <c r="H7" s="62">
        <v>1994</v>
      </c>
      <c r="I7" s="62">
        <v>1697</v>
      </c>
      <c r="J7" s="60">
        <v>1724</v>
      </c>
      <c r="K7" s="61">
        <v>1734</v>
      </c>
      <c r="L7" s="62">
        <v>1841</v>
      </c>
      <c r="M7" s="62">
        <v>1690</v>
      </c>
      <c r="N7" s="60">
        <v>1633</v>
      </c>
      <c r="O7" s="61">
        <v>1776</v>
      </c>
      <c r="P7" s="62">
        <v>2023</v>
      </c>
      <c r="Q7" s="62">
        <v>1782</v>
      </c>
      <c r="R7" s="60">
        <v>1954</v>
      </c>
      <c r="S7" s="61">
        <v>2026</v>
      </c>
      <c r="T7" s="62">
        <v>2391</v>
      </c>
      <c r="U7" s="62">
        <v>2149</v>
      </c>
      <c r="V7" s="60">
        <v>2195</v>
      </c>
      <c r="W7" s="61">
        <v>2236</v>
      </c>
      <c r="X7" s="62">
        <v>2568</v>
      </c>
      <c r="Y7" s="62">
        <v>2257</v>
      </c>
      <c r="Z7" s="60">
        <v>2083</v>
      </c>
      <c r="AA7" s="61">
        <v>1817</v>
      </c>
      <c r="AB7" s="62">
        <v>2178</v>
      </c>
      <c r="AC7" s="62">
        <v>1977</v>
      </c>
      <c r="AD7" s="60">
        <v>1884</v>
      </c>
      <c r="AE7" s="61">
        <v>1716</v>
      </c>
      <c r="AF7" s="62">
        <v>2316</v>
      </c>
      <c r="AG7" s="62">
        <v>1739</v>
      </c>
      <c r="AH7" s="62">
        <v>2186</v>
      </c>
      <c r="AI7" s="61">
        <v>2069</v>
      </c>
      <c r="AJ7" s="62">
        <v>2830</v>
      </c>
      <c r="AK7" s="62">
        <v>2770</v>
      </c>
      <c r="AL7" s="60">
        <v>2817</v>
      </c>
      <c r="AM7" s="61">
        <v>2482</v>
      </c>
      <c r="AN7" s="62">
        <v>3104</v>
      </c>
      <c r="AO7" s="62">
        <v>2856</v>
      </c>
      <c r="AP7" s="62">
        <v>2769</v>
      </c>
      <c r="AQ7" s="61">
        <v>2818</v>
      </c>
      <c r="AR7" s="62">
        <v>3646</v>
      </c>
      <c r="AS7" s="222">
        <v>3143.9310999999998</v>
      </c>
      <c r="AT7" s="60">
        <v>3238.4386130000003</v>
      </c>
      <c r="AU7" s="61">
        <v>3101.0801729999998</v>
      </c>
      <c r="AV7" s="62">
        <v>3769.5244029999999</v>
      </c>
      <c r="AW7" s="62">
        <v>3316.688755000001</v>
      </c>
      <c r="AX7" s="62">
        <v>2974.9300289999992</v>
      </c>
      <c r="AY7" s="61">
        <v>3344.7205180000001</v>
      </c>
      <c r="AZ7" s="62"/>
      <c r="BA7" s="62"/>
      <c r="BB7" s="62"/>
      <c r="BC7" s="248"/>
    </row>
    <row r="8" spans="1:60" ht="30" customHeight="1">
      <c r="A8" s="171" t="s">
        <v>273</v>
      </c>
      <c r="B8" s="50"/>
      <c r="C8" s="174">
        <v>2445</v>
      </c>
      <c r="D8" s="83">
        <v>2515</v>
      </c>
      <c r="E8" s="83">
        <v>2546</v>
      </c>
      <c r="F8" s="70">
        <v>2516</v>
      </c>
      <c r="G8" s="174">
        <v>2517</v>
      </c>
      <c r="H8" s="83">
        <v>2603</v>
      </c>
      <c r="I8" s="83">
        <v>2581</v>
      </c>
      <c r="J8" s="70">
        <v>2675</v>
      </c>
      <c r="K8" s="174">
        <v>2577</v>
      </c>
      <c r="L8" s="83">
        <v>2669</v>
      </c>
      <c r="M8" s="83">
        <v>2739</v>
      </c>
      <c r="N8" s="70">
        <v>2748</v>
      </c>
      <c r="O8" s="174">
        <v>2793</v>
      </c>
      <c r="P8" s="83">
        <v>2911</v>
      </c>
      <c r="Q8" s="83">
        <v>2968</v>
      </c>
      <c r="R8" s="70">
        <v>3702</v>
      </c>
      <c r="S8" s="174">
        <v>4113</v>
      </c>
      <c r="T8" s="83">
        <v>4173</v>
      </c>
      <c r="U8" s="83">
        <v>4271</v>
      </c>
      <c r="V8" s="70">
        <v>4487</v>
      </c>
      <c r="W8" s="174">
        <v>4445</v>
      </c>
      <c r="X8" s="83">
        <v>4470</v>
      </c>
      <c r="Y8" s="83">
        <v>4511</v>
      </c>
      <c r="Z8" s="70">
        <v>4524</v>
      </c>
      <c r="AA8" s="174">
        <v>3818</v>
      </c>
      <c r="AB8" s="83">
        <v>4187</v>
      </c>
      <c r="AC8" s="83">
        <v>4463</v>
      </c>
      <c r="AD8" s="70">
        <v>4568</v>
      </c>
      <c r="AE8" s="174">
        <v>4294</v>
      </c>
      <c r="AF8" s="83">
        <v>4376</v>
      </c>
      <c r="AG8" s="83">
        <v>4777</v>
      </c>
      <c r="AH8" s="83">
        <v>5082</v>
      </c>
      <c r="AI8" s="174">
        <v>4781</v>
      </c>
      <c r="AJ8" s="83">
        <v>5549</v>
      </c>
      <c r="AK8" s="83">
        <v>5675</v>
      </c>
      <c r="AL8" s="70">
        <v>5718</v>
      </c>
      <c r="AM8" s="174">
        <v>5818</v>
      </c>
      <c r="AN8" s="83">
        <v>6525</v>
      </c>
      <c r="AO8" s="83">
        <v>5962</v>
      </c>
      <c r="AP8" s="83">
        <v>6512</v>
      </c>
      <c r="AQ8" s="174">
        <v>7255</v>
      </c>
      <c r="AR8" s="83">
        <v>6973</v>
      </c>
      <c r="AS8" s="223">
        <v>7017.5985440000004</v>
      </c>
      <c r="AT8" s="70">
        <v>7065.0170049999979</v>
      </c>
      <c r="AU8" s="61">
        <v>6692.9129579999999</v>
      </c>
      <c r="AV8" s="62">
        <v>7017.2477989999998</v>
      </c>
      <c r="AW8" s="62">
        <v>7061.3127809999987</v>
      </c>
      <c r="AX8" s="62">
        <v>7264.7528590000002</v>
      </c>
      <c r="AY8" s="61">
        <v>7182.4009660000002</v>
      </c>
      <c r="AZ8" s="62"/>
      <c r="BA8" s="62"/>
      <c r="BB8" s="62"/>
      <c r="BC8" s="248"/>
    </row>
    <row r="9" spans="1:60" ht="30" customHeight="1">
      <c r="A9" s="182" t="s">
        <v>221</v>
      </c>
      <c r="B9" s="181"/>
      <c r="C9" s="174">
        <v>1196</v>
      </c>
      <c r="D9" s="83">
        <v>1976</v>
      </c>
      <c r="E9" s="83">
        <v>1830</v>
      </c>
      <c r="F9" s="70">
        <v>1379</v>
      </c>
      <c r="G9" s="174">
        <v>1652</v>
      </c>
      <c r="H9" s="83">
        <v>2624</v>
      </c>
      <c r="I9" s="83">
        <v>2492</v>
      </c>
      <c r="J9" s="70">
        <v>2367</v>
      </c>
      <c r="K9" s="174">
        <v>1935</v>
      </c>
      <c r="L9" s="83">
        <v>2398</v>
      </c>
      <c r="M9" s="83">
        <v>2651</v>
      </c>
      <c r="N9" s="70">
        <v>2299</v>
      </c>
      <c r="O9" s="174">
        <v>2185</v>
      </c>
      <c r="P9" s="83">
        <v>2488</v>
      </c>
      <c r="Q9" s="83">
        <v>1732</v>
      </c>
      <c r="R9" s="70">
        <v>1555</v>
      </c>
      <c r="S9" s="174">
        <v>2235</v>
      </c>
      <c r="T9" s="83">
        <v>2158</v>
      </c>
      <c r="U9" s="83">
        <v>2178</v>
      </c>
      <c r="V9" s="70">
        <v>699</v>
      </c>
      <c r="W9" s="174">
        <v>2431</v>
      </c>
      <c r="X9" s="83">
        <v>3409</v>
      </c>
      <c r="Y9" s="83">
        <v>2429</v>
      </c>
      <c r="Z9" s="70">
        <v>613</v>
      </c>
      <c r="AA9" s="174">
        <v>-4193</v>
      </c>
      <c r="AB9" s="83">
        <v>641</v>
      </c>
      <c r="AC9" s="83">
        <v>922</v>
      </c>
      <c r="AD9" s="70">
        <v>-1242</v>
      </c>
      <c r="AE9" s="174">
        <v>1964</v>
      </c>
      <c r="AF9" s="83">
        <v>2023</v>
      </c>
      <c r="AG9" s="83">
        <v>2227</v>
      </c>
      <c r="AH9" s="83">
        <v>-784</v>
      </c>
      <c r="AI9" s="174">
        <v>2846</v>
      </c>
      <c r="AJ9" s="83">
        <v>1878</v>
      </c>
      <c r="AK9" s="83">
        <v>1496</v>
      </c>
      <c r="AL9" s="70">
        <v>764</v>
      </c>
      <c r="AM9" s="174">
        <v>3905</v>
      </c>
      <c r="AN9" s="83">
        <v>4032</v>
      </c>
      <c r="AO9" s="83">
        <v>3661</v>
      </c>
      <c r="AP9" s="83">
        <v>2691</v>
      </c>
      <c r="AQ9" s="174">
        <v>4423</v>
      </c>
      <c r="AR9" s="83">
        <v>5162</v>
      </c>
      <c r="AS9" s="223">
        <v>4463.6261109999996</v>
      </c>
      <c r="AT9" s="70">
        <v>4157.1457220000011</v>
      </c>
      <c r="AU9" s="61">
        <v>6367.1853380000002</v>
      </c>
      <c r="AV9" s="62">
        <v>5407.2570649999989</v>
      </c>
      <c r="AW9" s="62">
        <v>4120.1488240000017</v>
      </c>
      <c r="AX9" s="62">
        <v>5565.033836999999</v>
      </c>
      <c r="AY9" s="61">
        <v>5776.4091770000005</v>
      </c>
      <c r="AZ9" s="62"/>
      <c r="BA9" s="62"/>
      <c r="BB9" s="62"/>
      <c r="BC9" s="248"/>
      <c r="BD9" s="253"/>
      <c r="BE9" s="253"/>
      <c r="BF9" s="253"/>
      <c r="BG9" s="253"/>
      <c r="BH9" s="253"/>
    </row>
    <row r="10" spans="1:60" ht="15" customHeight="1">
      <c r="A10" s="92" t="s">
        <v>266</v>
      </c>
      <c r="B10" s="92"/>
      <c r="C10" s="46">
        <v>0.06</v>
      </c>
      <c r="D10" s="47">
        <v>8.5000000000000006E-2</v>
      </c>
      <c r="E10" s="47">
        <v>8.2000000000000003E-2</v>
      </c>
      <c r="F10" s="47">
        <v>6.4000000000000001E-2</v>
      </c>
      <c r="G10" s="46">
        <v>7.1999999999999995E-2</v>
      </c>
      <c r="H10" s="47">
        <v>0.106</v>
      </c>
      <c r="I10" s="47">
        <v>0.104</v>
      </c>
      <c r="J10" s="47">
        <v>0.1</v>
      </c>
      <c r="K10" s="46">
        <v>0.08</v>
      </c>
      <c r="L10" s="47">
        <v>9.1999999999999998E-2</v>
      </c>
      <c r="M10" s="47">
        <v>0.10100000000000001</v>
      </c>
      <c r="N10" s="47">
        <v>9.0999999999999998E-2</v>
      </c>
      <c r="O10" s="46">
        <v>0.08</v>
      </c>
      <c r="P10" s="47">
        <v>8.5999999999999993E-2</v>
      </c>
      <c r="Q10" s="47">
        <v>6.0999999999999999E-2</v>
      </c>
      <c r="R10" s="47">
        <v>4.9000000000000002E-2</v>
      </c>
      <c r="S10" s="46">
        <v>6.3E-2</v>
      </c>
      <c r="T10" s="47">
        <v>5.8999999999999997E-2</v>
      </c>
      <c r="U10" s="47">
        <v>5.8999999999999997E-2</v>
      </c>
      <c r="V10" s="47">
        <v>1.9E-2</v>
      </c>
      <c r="W10" s="46">
        <v>6.2E-2</v>
      </c>
      <c r="X10" s="47">
        <v>8.4000000000000005E-2</v>
      </c>
      <c r="Y10" s="47">
        <v>6.2E-2</v>
      </c>
      <c r="Z10" s="47">
        <v>1.7000000000000001E-2</v>
      </c>
      <c r="AA10" s="98" t="s">
        <v>223</v>
      </c>
      <c r="AB10" s="47">
        <v>1.7999999999999999E-2</v>
      </c>
      <c r="AC10" s="47">
        <v>2.5000000000000001E-2</v>
      </c>
      <c r="AD10" s="98" t="s">
        <v>223</v>
      </c>
      <c r="AE10" s="46">
        <v>5.2999999999999999E-2</v>
      </c>
      <c r="AF10" s="47">
        <v>5.1999999999999998E-2</v>
      </c>
      <c r="AG10" s="47">
        <v>5.5E-2</v>
      </c>
      <c r="AH10" s="98" t="s">
        <v>223</v>
      </c>
      <c r="AI10" s="46">
        <v>6.5000000000000002E-2</v>
      </c>
      <c r="AJ10" s="47">
        <v>3.9E-2</v>
      </c>
      <c r="AK10" s="47">
        <v>3.1E-2</v>
      </c>
      <c r="AL10" s="45">
        <v>1.6E-2</v>
      </c>
      <c r="AM10" s="46">
        <v>7.3999999999999996E-2</v>
      </c>
      <c r="AN10" s="47">
        <v>6.7000000000000004E-2</v>
      </c>
      <c r="AO10" s="47">
        <v>6.0999999999999999E-2</v>
      </c>
      <c r="AP10" s="47">
        <v>4.4999999999999998E-2</v>
      </c>
      <c r="AQ10" s="44">
        <v>6.7161686103012638E-2</v>
      </c>
      <c r="AR10" s="47">
        <v>7.5999999999999998E-2</v>
      </c>
      <c r="AS10" s="173">
        <v>6.5577070651133884E-2</v>
      </c>
      <c r="AT10" s="45">
        <f t="shared" ref="AT10" si="0">AT9/AT5</f>
        <v>6.256885396386723E-2</v>
      </c>
      <c r="AU10" s="51">
        <v>9.1140102131329781E-2</v>
      </c>
      <c r="AV10" s="52">
        <v>7.5155719511189809E-2</v>
      </c>
      <c r="AW10" s="52">
        <v>5.9980379556320247E-2</v>
      </c>
      <c r="AX10" s="52">
        <v>8.1581951101343572E-2</v>
      </c>
      <c r="AY10" s="51">
        <v>7.9875670282975639E-2</v>
      </c>
      <c r="AZ10" s="52"/>
      <c r="BA10" s="52"/>
      <c r="BB10" s="52"/>
      <c r="BC10" s="248"/>
    </row>
    <row r="11" spans="1:60" ht="30" customHeight="1">
      <c r="A11" s="91" t="s">
        <v>267</v>
      </c>
      <c r="B11" s="50"/>
      <c r="C11" s="174">
        <v>-60</v>
      </c>
      <c r="D11" s="83">
        <v>-928</v>
      </c>
      <c r="E11" s="83">
        <v>-39</v>
      </c>
      <c r="F11" s="70">
        <v>-1128</v>
      </c>
      <c r="G11" s="174">
        <v>-132</v>
      </c>
      <c r="H11" s="83">
        <v>-171</v>
      </c>
      <c r="I11" s="83">
        <v>-44</v>
      </c>
      <c r="J11" s="70">
        <v>-557</v>
      </c>
      <c r="K11" s="174">
        <v>-109</v>
      </c>
      <c r="L11" s="83">
        <v>-44</v>
      </c>
      <c r="M11" s="83">
        <v>-22</v>
      </c>
      <c r="N11" s="70">
        <v>-499</v>
      </c>
      <c r="O11" s="174">
        <v>-27</v>
      </c>
      <c r="P11" s="83">
        <v>-151</v>
      </c>
      <c r="Q11" s="83">
        <v>-19</v>
      </c>
      <c r="R11" s="70">
        <v>-1</v>
      </c>
      <c r="S11" s="174">
        <v>-48</v>
      </c>
      <c r="T11" s="83">
        <v>-95</v>
      </c>
      <c r="U11" s="83">
        <v>-9</v>
      </c>
      <c r="V11" s="70">
        <v>-3478</v>
      </c>
      <c r="W11" s="174">
        <v>-12</v>
      </c>
      <c r="X11" s="83">
        <v>-43</v>
      </c>
      <c r="Y11" s="83">
        <v>-92</v>
      </c>
      <c r="Z11" s="70">
        <v>-3671</v>
      </c>
      <c r="AA11" s="174">
        <v>-543</v>
      </c>
      <c r="AB11" s="83">
        <v>-580</v>
      </c>
      <c r="AC11" s="83">
        <v>-313</v>
      </c>
      <c r="AD11" s="70">
        <v>-5238</v>
      </c>
      <c r="AE11" s="174">
        <v>-335</v>
      </c>
      <c r="AF11" s="83">
        <v>-250</v>
      </c>
      <c r="AG11" s="83">
        <v>-492</v>
      </c>
      <c r="AH11" s="83">
        <v>-3109</v>
      </c>
      <c r="AI11" s="174">
        <v>-173</v>
      </c>
      <c r="AJ11" s="83">
        <v>-88</v>
      </c>
      <c r="AK11" s="83">
        <v>-220</v>
      </c>
      <c r="AL11" s="70">
        <v>-1866</v>
      </c>
      <c r="AM11" s="174">
        <v>-42</v>
      </c>
      <c r="AN11" s="83">
        <v>-60</v>
      </c>
      <c r="AO11" s="83">
        <v>-142</v>
      </c>
      <c r="AP11" s="83">
        <v>-2307</v>
      </c>
      <c r="AQ11" s="174">
        <v>-578</v>
      </c>
      <c r="AR11" s="83">
        <v>-155</v>
      </c>
      <c r="AS11" s="83">
        <v>-349.19561399999998</v>
      </c>
      <c r="AT11" s="70">
        <v>-6983.9199060000001</v>
      </c>
      <c r="AU11" s="61">
        <v>-88.054773999999995</v>
      </c>
      <c r="AV11" s="62">
        <v>-79.941391999999993</v>
      </c>
      <c r="AW11" s="62">
        <v>-74.586751000000021</v>
      </c>
      <c r="AX11" s="62">
        <v>-11165.371929000001</v>
      </c>
      <c r="AY11" s="61">
        <v>-197.24757399999999</v>
      </c>
      <c r="AZ11" s="62"/>
      <c r="BA11" s="62"/>
      <c r="BB11" s="62"/>
      <c r="BC11" s="248"/>
      <c r="BD11" s="253"/>
      <c r="BE11" s="253"/>
      <c r="BF11" s="253"/>
      <c r="BG11" s="253"/>
      <c r="BH11" s="253"/>
    </row>
    <row r="12" spans="1:60" ht="30" customHeight="1">
      <c r="A12" s="171" t="s">
        <v>274</v>
      </c>
      <c r="B12" s="50"/>
      <c r="C12" s="174">
        <v>894</v>
      </c>
      <c r="D12" s="83">
        <v>903</v>
      </c>
      <c r="E12" s="83">
        <v>899</v>
      </c>
      <c r="F12" s="70">
        <v>903</v>
      </c>
      <c r="G12" s="174">
        <v>886</v>
      </c>
      <c r="H12" s="83">
        <v>865</v>
      </c>
      <c r="I12" s="83">
        <v>860</v>
      </c>
      <c r="J12" s="70">
        <v>910</v>
      </c>
      <c r="K12" s="174">
        <v>854</v>
      </c>
      <c r="L12" s="83">
        <v>870</v>
      </c>
      <c r="M12" s="83">
        <v>890</v>
      </c>
      <c r="N12" s="70">
        <v>942</v>
      </c>
      <c r="O12" s="174">
        <v>914</v>
      </c>
      <c r="P12" s="83">
        <v>932</v>
      </c>
      <c r="Q12" s="83">
        <v>976</v>
      </c>
      <c r="R12" s="70">
        <v>1161</v>
      </c>
      <c r="S12" s="174">
        <v>1210</v>
      </c>
      <c r="T12" s="83">
        <v>1245</v>
      </c>
      <c r="U12" s="83">
        <v>1265</v>
      </c>
      <c r="V12" s="70">
        <v>1379</v>
      </c>
      <c r="W12" s="174">
        <v>4858</v>
      </c>
      <c r="X12" s="83">
        <v>4857</v>
      </c>
      <c r="Y12" s="83">
        <v>5084</v>
      </c>
      <c r="Z12" s="70">
        <v>5147</v>
      </c>
      <c r="AA12" s="174">
        <v>5130</v>
      </c>
      <c r="AB12" s="83">
        <v>5231</v>
      </c>
      <c r="AC12" s="83">
        <v>5327</v>
      </c>
      <c r="AD12" s="70">
        <v>5549</v>
      </c>
      <c r="AE12" s="174">
        <v>5199</v>
      </c>
      <c r="AF12" s="83">
        <v>5314</v>
      </c>
      <c r="AG12" s="83">
        <v>5458</v>
      </c>
      <c r="AH12" s="83">
        <v>5955</v>
      </c>
      <c r="AI12" s="174">
        <v>5999</v>
      </c>
      <c r="AJ12" s="83">
        <v>6416</v>
      </c>
      <c r="AK12" s="83">
        <v>6539</v>
      </c>
      <c r="AL12" s="70">
        <v>6606</v>
      </c>
      <c r="AM12" s="174">
        <v>6615</v>
      </c>
      <c r="AN12" s="83">
        <v>7421</v>
      </c>
      <c r="AO12" s="83">
        <v>7502</v>
      </c>
      <c r="AP12" s="83">
        <v>7582</v>
      </c>
      <c r="AQ12" s="174">
        <v>7910</v>
      </c>
      <c r="AR12" s="83">
        <v>7637</v>
      </c>
      <c r="AS12" s="223">
        <v>7857.8235690000001</v>
      </c>
      <c r="AT12" s="70">
        <v>8001.7219489999989</v>
      </c>
      <c r="AU12" s="61">
        <v>7435.5049339999996</v>
      </c>
      <c r="AV12" s="62">
        <v>7630.525713</v>
      </c>
      <c r="AW12" s="62">
        <v>7724.1746960000019</v>
      </c>
      <c r="AX12" s="62">
        <v>8036.1835719999981</v>
      </c>
      <c r="AY12" s="61">
        <v>7804.7992409999997</v>
      </c>
      <c r="AZ12" s="62"/>
      <c r="BA12" s="62"/>
      <c r="BB12" s="62"/>
      <c r="BC12" s="248"/>
    </row>
    <row r="13" spans="1:60" ht="39.6">
      <c r="C13" s="263"/>
      <c r="D13" s="263"/>
      <c r="E13" s="263"/>
      <c r="F13" s="263"/>
      <c r="G13" s="263"/>
      <c r="H13" s="263"/>
      <c r="I13" s="263"/>
      <c r="J13" s="263"/>
      <c r="K13" s="263"/>
      <c r="L13" s="263"/>
      <c r="M13" s="263"/>
      <c r="N13" s="263"/>
      <c r="O13" s="263"/>
      <c r="P13" s="263"/>
      <c r="Q13" s="263"/>
      <c r="R13" s="263"/>
      <c r="S13" s="263"/>
      <c r="T13" s="263"/>
      <c r="U13" s="263"/>
      <c r="V13" s="263"/>
      <c r="W13" s="263"/>
      <c r="X13" s="263"/>
      <c r="Y13" s="263"/>
      <c r="Z13" s="263"/>
      <c r="AA13" s="263"/>
      <c r="AB13" s="263"/>
      <c r="AC13" s="263"/>
      <c r="AD13" s="263"/>
      <c r="AE13" s="263"/>
      <c r="AF13" s="263"/>
      <c r="AG13" s="263"/>
      <c r="AH13" s="263"/>
      <c r="AI13" s="263"/>
      <c r="AJ13" s="263"/>
      <c r="AK13" s="263"/>
      <c r="AL13" s="263"/>
      <c r="AM13" s="264" t="s">
        <v>258</v>
      </c>
      <c r="AN13" s="271"/>
      <c r="AO13" s="271"/>
      <c r="AP13" s="271"/>
      <c r="AQ13" s="263"/>
      <c r="AR13" s="263"/>
      <c r="AS13" s="263"/>
      <c r="AT13" s="263"/>
      <c r="AU13" s="263"/>
      <c r="AY13" s="263"/>
    </row>
  </sheetData>
  <phoneticPr fontId="18"/>
  <pageMargins left="0.35433070866141736" right="0.35433070866141736" top="0.74803149606299213" bottom="0.55118110236220474" header="0.31496062992125984" footer="0.31496062992125984"/>
  <pageSetup paperSize="8" scale="3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I s S a n d b o x E m b e d d e d " > < C u s t o m C o n t e n t > < ! [ C D A T A [ y e s ] ] > < / C u s t o m C o n t e n t > < / G e m i n i > 
</file>

<file path=customXml/item10.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 2 0 2 3 - 0 3 - 0 8 T 1 5 : 0 6 : 2 6 . 7 6 6 5 4 1 8 + 0 9 : 0 0 < / L a s t P r o c e s s e d T i m e > < / D a t a M o d e l i n g S a n d b o x . S e r i a l i z e d S a n d b o x E r r o r C a c h e > ] ] > < / C u s t o m C o n t e n t > < / G e m i n i > 
</file>

<file path=customXml/item11.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 �0�0�0�0�0�`1X_ 1 5 5 b 2 9 8 9 - 2 0 b e - 4 7 2 0 - 8 0 a 3 - f 1 3 b f a 0 7 8 1 f d < / K e y > < V a l u e   x m l n s : a = " h t t p : / / s c h e m a s . d a t a c o n t r a c t . o r g / 2 0 0 4 / 0 7 / M i c r o s o f t . A n a l y s i s S e r v i c e s . C o m m o n " > < a : H a s F o c u s > t r u e < / a : H a s F o c u s > < a : S i z e A t D p i 9 6 > 1 1 3 < / a : S i z e A t D p i 9 6 > < a : V i s i b l e > t r u e < / a : V i s i b l e > < / V a l u e > < / K e y V a l u e O f s t r i n g S a n d b o x E d i t o r . M e a s u r e G r i d S t a t e S c d E 3 5 R y > < / A r r a y O f K e y V a l u e O f s t r i n g S a n d b o x E d i t o r . M e a s u r e G r i d S t a t e S c d E 3 5 R y > ] ] > < / C u s t o m C o n t e n t > < / G e m i n i > 
</file>

<file path=customXml/item12.xml><?xml version="1.0" encoding="utf-8"?>
<?mso-contentType ?>
<FormTemplates xmlns="http://schemas.microsoft.com/sharepoint/v3/contenttype/forms">
  <Display>DocumentLibraryForm</Display>
  <Edit>DocumentLibraryForm</Edit>
  <New>DocumentLibraryForm</New>
</FormTemplates>
</file>

<file path=customXml/item13.xml>��< ? x m l   v e r s i o n = " 1 . 0 "   e n c o d i n g = " U T F - 1 6 " ? > < G e m i n i   x m l n s = " h t t p : / / g e m i n i / p i v o t c u s t o m i z a t i o n / C l i e n t W i n d o w X M L " > < C u s t o m C o n t e n t > < ! [ C D A T A [ �0�0�0�0�0�`1X_ 1 5 5 b 2 9 8 9 - 2 0 b e - 4 7 2 0 - 8 0 a 3 - f 1 3 b f a 0 7 8 1 f d ] ] > < / C u s t o m C o n t e n t > < / G e m i n i > 
</file>

<file path=customXml/item14.xml>��< ? x m l   v e r s i o n = " 1 . 0 "   e n c o d i n g = " U T F - 1 6 " ? > < G e m i n i   x m l n s = " h t t p : / / g e m i n i / p i v o t c u s t o m i z a t i o n / R e l a t i o n s h i p A u t o D e t e c t i o n E n a b l e d " > < C u s t o m C o n t e n t > < ! [ C D A T A [ T r u e ] ] > < / C u s t o m C o n t e n t > < / G e m i n i > 
</file>

<file path=customXml/item15.xml>��< ? x m l   v e r s i o n = " 1 . 0 "   e n c o d i n g = " U T F - 1 6 " ? > < G e m i n i   x m l n s = " h t t p : / / g e m i n i / p i v o t c u s t o m i z a t i o n / L i n k e d T a b l e U p d a t e M o d e " > < C u s t o m C o n t e n t > < ! [ C D A T A [ T r u e ] ] > < / C u s t o m C o n t e n t > < / G e m i n i > 
</file>

<file path=customXml/item16.xml>��< ? x m l   v e r s i o n = " 1 . 0 "   e n c o d i n g = " U T F - 1 6 " ? > < G e m i n i   x m l n s = " h t t p : / / g e m i n i / p i v o t c u s t o m i z a t i o n / S a n d b o x N o n E m p t y " > < C u s t o m C o n t e n t > < ! [ C D A T A [ 1 ] ] > < / C u s t o m C o n t e n t > < / G e m i n i > 
</file>

<file path=customXml/item17.xml>��< ? x m l   v e r s i o n = " 1 . 0 "   e n c o d i n g = " U T F - 1 6 " ? > < G e m i n i   x m l n s = " h t t p : / / g e m i n i / p i v o t c u s t o m i z a t i o n / P o w e r P i v o t V e r s i o n " > < C u s t o m C o n t e n t > < ! [ C D A T A [ 2 0 1 5 . 1 3 0 . 1 6 0 5 . 9 1 3 ] ] > < / C u s t o m C o n t e n t > < / G e m i n i > 
</file>

<file path=customXml/item18.xml><?xml version="1.0" encoding="utf-8"?>
<p:properties xmlns:p="http://schemas.microsoft.com/office/2006/metadata/properties" xmlns:xsi="http://www.w3.org/2001/XMLSchema-instance" xmlns:pc="http://schemas.microsoft.com/office/infopath/2007/PartnerControls">
  <documentManagement>
    <lcf76f155ced4ddcb4097134ff3c332f xmlns="01cbb1e6-287c-453f-9cf4-5fedf72ebd45">
      <Terms xmlns="http://schemas.microsoft.com/office/infopath/2007/PartnerControls"/>
    </lcf76f155ced4ddcb4097134ff3c332f>
    <TaxCatchAll xmlns="65bdaef9-93b6-4b28-b737-0f5aeab868a1" xsi:nil="true"/>
  </documentManagement>
</p:properties>
</file>

<file path=customXml/item19.xml><?xml version="1.0" encoding="utf-8"?>
<ct:contentTypeSchema xmlns:ct="http://schemas.microsoft.com/office/2006/metadata/contentType" xmlns:ma="http://schemas.microsoft.com/office/2006/metadata/properties/metaAttributes" ct:_="" ma:_="" ma:contentTypeName="ドキュメント" ma:contentTypeID="0x010100DF4164E2845D034EB6CBECF3BD675347" ma:contentTypeVersion="18" ma:contentTypeDescription="新しいドキュメントを作成します。" ma:contentTypeScope="" ma:versionID="78acea04b5568a9539ef5484c8fdd426">
  <xsd:schema xmlns:xsd="http://www.w3.org/2001/XMLSchema" xmlns:xs="http://www.w3.org/2001/XMLSchema" xmlns:p="http://schemas.microsoft.com/office/2006/metadata/properties" xmlns:ns2="65bdaef9-93b6-4b28-b737-0f5aeab868a1" xmlns:ns3="01cbb1e6-287c-453f-9cf4-5fedf72ebd45" targetNamespace="http://schemas.microsoft.com/office/2006/metadata/properties" ma:root="true" ma:fieldsID="57d79a765b7eead3b36209856d021738" ns2:_="" ns3:_="">
    <xsd:import namespace="65bdaef9-93b6-4b28-b737-0f5aeab868a1"/>
    <xsd:import namespace="01cbb1e6-287c-453f-9cf4-5fedf72ebd4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AutoKeyPoints" minOccurs="0"/>
                <xsd:element ref="ns3:MediaServiceKeyPoints"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bdaef9-93b6-4b28-b737-0f5aeab868a1"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5c55a1ca-805d-41a1-b03e-912daeffb91e}" ma:internalName="TaxCatchAll" ma:showField="CatchAllData" ma:web="65bdaef9-93b6-4b28-b737-0f5aeab868a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1cbb1e6-287c-453f-9cf4-5fedf72ebd4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83dc0b52-e935-4a1f-a977-843eb100936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 �0�0�0�0�0�`1X< / 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 �0�0�0�0�0�`1X< / 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 C o l u m n s \ �0�0�0�0�0�0( �0�0�0) < / K e y > < / a : K e y > < a : V a l u e   i : t y p e = " T a b l e W i d g e t B a s e V i e w S t a t e " / > < / a : K e y V a l u e O f D i a g r a m O b j e c t K e y a n y T y p e z b w N T n L X > < a : K e y V a l u e O f D i a g r a m O b j e c t K e y a n y T y p e z b w N T n L X > < a : K e y > < K e y > C o l u m n s \ �0�0�0�0�0�0( T�y) < / K e y > < / a : K e y > < a : V a l u e   i : t y p e = " T a b l e W i d g e t B a s e V i e w S t a t e " / > < / a : K e y V a l u e O f D i a g r a m O b j e c t K e y a n y T y p e z b w N T n L X > < a : K e y V a l u e O f D i a g r a m O b j e c t K e y a n y T y p e z b w N T n L X > < a : K e y > < K e y > C o l u m n s \ �Nmi�0�0�0�0�0( �0�0�0) < / K e y > < / a : K e y > < a : V a l u e   i : t y p e = " T a b l e W i d g e t B a s e V i e w S t a t e " / > < / a : K e y V a l u e O f D i a g r a m O b j e c t K e y a n y T y p e z b w N T n L X > < a : K e y V a l u e O f D i a g r a m O b j e c t K e y a n y T y p e z b w N T n L X > < a : K e y > < K e y > C o l u m n s \ �Nmi�0�0�0�0�0( T�y) < / K e y > < / a : K e y > < a : V a l u e   i : t y p e = " T a b l e W i d g e t B a s e V i e w S t a t e " / > < / a : K e y V a l u e O f D i a g r a m O b j e c t K e y a n y T y p e z b w N T n L X > < a : K e y V a l u e O f D i a g r a m O b j e c t K e y a n y T y p e z b w N T n L X > < a : K e y > < K e y > C o l u m n s \ �0�0�0�0�01XJT��v( �0�0�0) < / K e y > < / a : K e y > < a : V a l u e   i : t y p e = " T a b l e W i d g e t B a s e V i e w S t a t e " / > < / a : K e y V a l u e O f D i a g r a m O b j e c t K e y a n y T y p e z b w N T n L X > < a : K e y V a l u e O f D i a g r a m O b j e c t K e y a n y T y p e z b w N T n L X > < a : K e y > < K e y > C o l u m n s \ �0�0�0�0�01XJT��v( T�y) < / K e y > < / a : K e y > < a : V a l u e   i : t y p e = " T a b l e W i d g e t B a s e V i e w S t a t e " / > < / a : K e y V a l u e O f D i a g r a m O b j e c t K e y a n y T y p e z b w N T n L X > < a : K e y V a l u e O f D i a g r a m O b j e c t K e y a n y T y p e z b w N T n L X > < a : K e y > < K e y > C o l u m n s \ S_gёM�< / 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20.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 �0�0�0�0�0�`1X< / 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 �0�0�0�0�0�`1X< / 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 C o l u m n s \ �0�0�0�0�0�0( �0�0�0) < / K e y > < / D i a g r a m O b j e c t K e y > < D i a g r a m O b j e c t K e y > < K e y > C o l u m n s \ �0�0�0�0�0�0( T�y) < / K e y > < / D i a g r a m O b j e c t K e y > < D i a g r a m O b j e c t K e y > < K e y > C o l u m n s \ �Nmi�0�0�0�0�0( �0�0�0) < / K e y > < / D i a g r a m O b j e c t K e y > < D i a g r a m O b j e c t K e y > < K e y > C o l u m n s \ �Nmi�0�0�0�0�0( T�y) < / K e y > < / D i a g r a m O b j e c t K e y > < D i a g r a m O b j e c t K e y > < K e y > C o l u m n s \ �0�0�0�0�01XJT��v( �0�0�0) < / K e y > < / D i a g r a m O b j e c t K e y > < D i a g r a m O b j e c t K e y > < K e y > C o l u m n s \ �0�0�0�0�01XJT��v( T�y) < / K e y > < / D i a g r a m O b j e c t K e y > < D i a g r a m O b j e c t K e y > < K e y > C o l u m n s \ S_gёM�< / 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 C o l u m n s \ �0�0�0�0�0�0( �0�0�0) < / K e y > < / a : K e y > < a : V a l u e   i : t y p e = " M e a s u r e G r i d N o d e V i e w S t a t e " > < L a y e d O u t > t r u e < / L a y e d O u t > < / a : V a l u e > < / a : K e y V a l u e O f D i a g r a m O b j e c t K e y a n y T y p e z b w N T n L X > < a : K e y V a l u e O f D i a g r a m O b j e c t K e y a n y T y p e z b w N T n L X > < a : K e y > < K e y > C o l u m n s \ �0�0�0�0�0�0( T�y) < / K e y > < / a : K e y > < a : V a l u e   i : t y p e = " M e a s u r e G r i d N o d e V i e w S t a t e " > < C o l u m n > 1 < / C o l u m n > < L a y e d O u t > t r u e < / L a y e d O u t > < / a : V a l u e > < / a : K e y V a l u e O f D i a g r a m O b j e c t K e y a n y T y p e z b w N T n L X > < a : K e y V a l u e O f D i a g r a m O b j e c t K e y a n y T y p e z b w N T n L X > < a : K e y > < K e y > C o l u m n s \ �Nmi�0�0�0�0�0( �0�0�0) < / K e y > < / a : K e y > < a : V a l u e   i : t y p e = " M e a s u r e G r i d N o d e V i e w S t a t e " > < C o l u m n > 2 < / C o l u m n > < L a y e d O u t > t r u e < / L a y e d O u t > < / a : V a l u e > < / a : K e y V a l u e O f D i a g r a m O b j e c t K e y a n y T y p e z b w N T n L X > < a : K e y V a l u e O f D i a g r a m O b j e c t K e y a n y T y p e z b w N T n L X > < a : K e y > < K e y > C o l u m n s \ �Nmi�0�0�0�0�0( T�y) < / K e y > < / a : K e y > < a : V a l u e   i : t y p e = " M e a s u r e G r i d N o d e V i e w S t a t e " > < C o l u m n > 3 < / C o l u m n > < L a y e d O u t > t r u e < / L a y e d O u t > < / a : V a l u e > < / a : K e y V a l u e O f D i a g r a m O b j e c t K e y a n y T y p e z b w N T n L X > < a : K e y V a l u e O f D i a g r a m O b j e c t K e y a n y T y p e z b w N T n L X > < a : K e y > < K e y > C o l u m n s \ �0�0�0�0�01XJT��v( �0�0�0) < / K e y > < / a : K e y > < a : V a l u e   i : t y p e = " M e a s u r e G r i d N o d e V i e w S t a t e " > < C o l u m n > 4 < / C o l u m n > < L a y e d O u t > t r u e < / L a y e d O u t > < / a : V a l u e > < / a : K e y V a l u e O f D i a g r a m O b j e c t K e y a n y T y p e z b w N T n L X > < a : K e y V a l u e O f D i a g r a m O b j e c t K e y a n y T y p e z b w N T n L X > < a : K e y > < K e y > C o l u m n s \ �0�0�0�0�01XJT��v( T�y) < / K e y > < / a : K e y > < a : V a l u e   i : t y p e = " M e a s u r e G r i d N o d e V i e w S t a t e " > < C o l u m n > 5 < / C o l u m n > < L a y e d O u t > t r u e < / L a y e d O u t > < / a : V a l u e > < / a : K e y V a l u e O f D i a g r a m O b j e c t K e y a n y T y p e z b w N T n L X > < a : K e y V a l u e O f D i a g r a m O b j e c t K e y a n y T y p e z b w N T n L X > < a : K e y > < K e y > C o l u m n s \ S_gёM�< / K e y > < / a : K e y > < a : V a l u e   i : t y p e = " M e a s u r e G r i d N o d e V i e w S t a t e " > < C o l u m n > 6 < / C o l u m n > < L a y e d O u t > t r u e < / L a y e d O u t > < / a : V a l u e > < / a : K e y V a l u e O f D i a g r a m O b j e c t K e y a n y T y p e z b w N T n L X > < / V i e w S t a t e s > < / D i a g r a m M a n a g e r . S e r i a l i z a b l e D i a g r a m > < / A r r a y O f D i a g r a m M a n a g e r . S e r i a l i z a b l e D i a g r a m > ] ] > < / C u s t o m C o n t e n t > < / G e m i n i > 
</file>

<file path=customXml/item3.xml>��< ? x m l   v e r s i o n = " 1 . 0 "   e n c o d i n g = " U T F - 1 6 " ? > < G e m i n i   x m l n s = " h t t p : / / g e m i n i / p i v o t c u s t o m i z a t i o n / T a b l e X M L _ �0�0�0�0�0�`1X_ 1 5 5 b 2 9 8 9 - 2 0 b e - 4 7 2 0 - 8 0 a 3 - f 1 3 b f a 0 7 8 1 f d " > < C u s t o m C o n t e n t > < ! [ C D A T A [ < T a b l e W i d g e t G r i d S e r i a l i z a t i o n   x m l n s : x s i = " h t t p : / / w w w . w 3 . o r g / 2 0 0 1 / X M L S c h e m a - i n s t a n c e "   x m l n s : x s d = " h t t p : / / w w w . w 3 . o r g / 2 0 0 1 / X M L S c h e m a " > < C o l u m n S u g g e s t e d T y p e   / > < C o l u m n F o r m a t   / > < C o l u m n A c c u r a c y   / > < C o l u m n C u r r e n c y S y m b o l   / > < C o l u m n P o s i t i v e P a t t e r n   / > < C o l u m n N e g a t i v e P a t t e r n   / > < C o l u m n W i d t h s > < i t e m > < k e y > < s t r i n g > �0�0�0�0�0�0( �0�0�0) < / s t r i n g > < / k e y > < v a l u e > < i n t > 1 4 9 < / i n t > < / v a l u e > < / i t e m > < i t e m > < k e y > < s t r i n g > �0�0�0�0�0�0( T�y) < / s t r i n g > < / k e y > < v a l u e > < i n t > 1 4 2 < / i n t > < / v a l u e > < / i t e m > < i t e m > < k e y > < s t r i n g > �Nmi�0�0�0�0�0( �0�0�0) < / s t r i n g > < / k e y > < v a l u e > < i n t > 1 7 1 < / i n t > < / v a l u e > < / i t e m > < i t e m > < k e y > < s t r i n g > �Nmi�0�0�0�0�0( T�y) < / s t r i n g > < / k e y > < v a l u e > < i n t > 1 6 4 < / i n t > < / v a l u e > < / i t e m > < i t e m > < k e y > < s t r i n g > �0�0�0�0�01XJT��v( �0�0�0) < / s t r i n g > < / k e y > < v a l u e > < i n t > 2 0 1 < / i n t > < / v a l u e > < / i t e m > < i t e m > < k e y > < s t r i n g > �0�0�0�0�01XJT��v( T�y) < / s t r i n g > < / k e y > < v a l u e > < i n t > 1 9 4 < / i n t > < / v a l u e > < / i t e m > < i t e m > < k e y > < s t r i n g > S_gёM�< / s t r i n g > < / k e y > < v a l u e > < i n t > 9 2 < / i n t > < / v a l u e > < / i t e m > < / C o l u m n W i d t h s > < C o l u m n D i s p l a y I n d e x > < i t e m > < k e y > < s t r i n g > �0�0�0�0�0�0( �0�0�0) < / s t r i n g > < / k e y > < v a l u e > < i n t > 0 < / i n t > < / v a l u e > < / i t e m > < i t e m > < k e y > < s t r i n g > �0�0�0�0�0�0( T�y) < / s t r i n g > < / k e y > < v a l u e > < i n t > 1 < / i n t > < / v a l u e > < / i t e m > < i t e m > < k e y > < s t r i n g > �Nmi�0�0�0�0�0( �0�0�0) < / s t r i n g > < / k e y > < v a l u e > < i n t > 2 < / i n t > < / v a l u e > < / i t e m > < i t e m > < k e y > < s t r i n g > �Nmi�0�0�0�0�0( T�y) < / s t r i n g > < / k e y > < v a l u e > < i n t > 3 < / i n t > < / v a l u e > < / i t e m > < i t e m > < k e y > < s t r i n g > �0�0�0�0�01XJT��v( �0�0�0) < / s t r i n g > < / k e y > < v a l u e > < i n t > 4 < / i n t > < / v a l u e > < / i t e m > < i t e m > < k e y > < s t r i n g > �0�0�0�0�01XJT��v( T�y) < / s t r i n g > < / k e y > < v a l u e > < i n t > 5 < / i n t > < / v a l u e > < / i t e m > < i t e m > < k e y > < s t r i n g > S_gёM�< / s t r i n g > < / k e y > < v a l u e > < i n t > 6 < / i n t > < / v a l u e > < / i t e m > < / C o l u m n D i s p l a y I n d e x > < C o l u m n F r o z e n   / > < C o l u m n C h e c k e d   / > < C o l u m n F i l t e r   / > < S e l e c t i o n F i l t e r   / > < F i l t e r P a r a m e t e r s   / > < I s S o r t D e s c e n d i n g > f a l s e < / I s S o r t D e s c e n d i n g > < / T a b l e W i d g e t G r i d S e r i a l i z a t i o n > ] ] > < / C u s t o m C o n t e n t > < / G e m i n i > 
</file>

<file path=customXml/item4.xml>��< ? x m l   v e r s i o n = " 1 . 0 "   e n c o d i n g = " u t f - 1 6 " ? > < D a t a M a s h u p   s q m i d = " 4 b 4 a c 4 3 f - a b d 8 - 4 0 6 d - a 7 8 9 - f 6 0 6 e f 8 c 2 c 5 4 "   x m l n s = " h t t p : / / s c h e m a s . m i c r o s o f t . c o m / D a t a M a s h u p " > A A A A A B Y D A A B Q S w M E F A A C A A g A h l l w V g j e v 2 y m A A A A 9 g A A A B I A H A B D b 2 5 m a W c v U G F j a 2 F n Z S 5 4 b W w g o h g A K K A U A A A A A A A A A A A A A A A A A A A A A A A A A A A A h Y + x D o I w G I R f h X S n L Z g Y J D 9 l c D O S k J g Y 1 6 Z U K E I x t F j e z c F H 8 h X E K O r m e H f f J X f 3 6 w 3 S s W 2 8 i + y N 6 n S C A k y R J 7 X o C q X L B A 3 2 6 E c o Z Z B z c e K l 9 C Z Y m 3 g 0 K k G V t e e Y E O c c d g v c 9 S U J K Q 3 I I d v u R C V b 7 i t t L N d C o k + r + N 9 C D P a v M S z E A Y 3 w K l p i C m Q 2 I V P 6 C 4 T T 3 m f 6 Y 8 J 6 a O z Q S 1 Z z f 5 M D m S W Q 9 w f 2 A F B L A w Q U A A I A C A C G W X B W 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h l l w V i i K R 7 g O A A A A E Q A A A B M A H A B G b 3 J t d W x h c y 9 T Z W N 0 a W 9 u M S 5 t I K I Y A C i g F A A A A A A A A A A A A A A A A A A A A A A A A A A A A C t O T S 7 J z M 9 T C I b Q h t Y A U E s B A i 0 A F A A C A A g A h l l w V g j e v 2 y m A A A A 9 g A A A B I A A A A A A A A A A A A A A A A A A A A A A E N v b m Z p Z y 9 Q Y W N r Y W d l L n h t b F B L A Q I t A B Q A A g A I A I Z Z c F Y P y u m r p A A A A O k A A A A T A A A A A A A A A A A A A A A A A P I A A A B b Q 2 9 u d G V u d F 9 U e X B l c 1 0 u e G 1 s U E s B A i 0 A F A A C A A g A h l l w V i i K R 7 g O A A A A E Q A A A B M A A A A A A A A A A A A A A A A A 4 w E A A E Z v c m 1 1 b G F z L 1 N l Y 3 R p b 2 4 x L m 1 Q S w U G A A A A A A M A A w D C A A A A P g 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D 4 b R M m J r 2 B I g 1 l S 6 6 o N p m U A A A A A A g A A A A A A E G Y A A A A B A A A g A A A A + f D 4 U u / V m I Y F 9 p r d Y / s y V 3 U R d 2 i n G F c U b y p H b Y J 2 y d Q A A A A A D o A A A A A C A A A g A A A A f Q n u o h 3 P t x 7 d j r B y f x F U b L e y 7 R p L 6 D c j n 0 j X v W d V P / N Q A A A A R s Q I u r 4 c U I x e 1 U B L 5 5 A l + v 5 I g l 3 1 Y D U j N 8 1 6 M A R C T y N H z / f 0 A c B T h h j D C 0 O 0 w 6 3 9 g w 4 P L w G 1 j k C D z y W Q A S w A 3 A 4 T Q m E V s I V H 2 b Y h F 2 6 j m Y J A A A A A e W E A d z x F Z w M 4 k / m V Z / h F V v 1 j p G S / 4 i w n t s B Z F M L q v w M x i Z I V 6 S O R 9 Z r Y X 4 z 4 6 g 7 M 9 l 3 4 7 O 9 d 1 q c k K 7 b S D 9 G B 8 w = = < / D a t a M a s h u p > 
</file>

<file path=customXml/item5.xml>��< ? x m l   v e r s i o n = " 1 . 0 "   e n c o d i n g = " U T F - 1 6 " ? > < G e m i n i   x m l n s = " h t t p : / / g e m i n i / p i v o t c u s t o m i z a t i o n / F o r m u l a B a r S t a t e " > < C u s t o m C o n t e n t > < ! [ C D A T A [ < S a n d b o x E d i t o r . F o r m u l a B a r S t a t e   x m l n s = " h t t p : / / s c h e m a s . d a t a c o n t r a c t . o r g / 2 0 0 4 / 0 7 / M i c r o s o f t . A n a l y s i s S e r v i c e s . C o m m o n "   x m l n s : i = " h t t p : / / w w w . w 3 . o r g / 2 0 0 1 / X M L S c h e m a - i n s t a n c e " > < H e i g h t > 1 9 < / H e i g h t > < / S a n d b o x E d i t o r . F o r m u l a B a r S t a t e > ] ] > < / C u s t o m C o n t e n t > < / G e m i n i > 
</file>

<file path=customXml/item6.xml>��< ? x m l   v e r s i o n = " 1 . 0 "   e n c o d i n g = " U T F - 1 6 " ? > < G e m i n i   x m l n s = " h t t p : / / g e m i n i / p i v o t c u s t o m i z a t i o n / S h o w H i d d e n " > < C u s t o m C o n t e n t > < ! [ C D A T A [ T r u e ] ] > < / C u s t o m C o n t e n t > < / G e m i n i > 
</file>

<file path=customXml/item7.xml>��< ? x m l   v e r s i o n = " 1 . 0 "   e n c o d i n g = " U T F - 1 6 " ? > < G e m i n i   x m l n s = " h t t p : / / g e m i n i / p i v o t c u s t o m i z a t i o n / M a n u a l C a l c M o d e " > < C u s t o m C o n t e n t > < ! [ C D A T A [ F a l s e ] ] > < / C u s t o m C o n t e n t > < / G e m i n i > 
</file>

<file path=customXml/item8.xml>��< ? x m l   v e r s i o n = " 1 . 0 "   e n c o d i n g = " U T F - 1 6 " ? > < G e m i n i   x m l n s = " h t t p : / / g e m i n i / p i v o t c u s t o m i z a t i o n / T a b l e O r d e r " > < C u s t o m C o n t e n t > < ! [ C D A T A [ �0�0�0�0�0�`1X_ 1 5 5 b 2 9 8 9 - 2 0 b e - 4 7 2 0 - 8 0 a 3 - f 1 3 b f a 0 7 8 1 f d ] ] > < / C u s t o m C o n t e n t > < / G e m i n i > 
</file>

<file path=customXml/item9.xml>��< ? x m l   v e r s i o n = " 1 . 0 "   e n c o d i n g = " U T F - 1 6 " ? > < G e m i n i   x m l n s = " h t t p : / / g e m i n i / p i v o t c u s t o m i z a t i o n / S h o w I m p l i c i t M e a s u r e s " > < C u s t o m C o n t e n t > < ! [ C D A T A [ F a l s e ] ] > < / C u s t o m C o n t e n t > < / G e m i n i > 
</file>

<file path=customXml/itemProps1.xml><?xml version="1.0" encoding="utf-8"?>
<ds:datastoreItem xmlns:ds="http://schemas.openxmlformats.org/officeDocument/2006/customXml" ds:itemID="{F73C39B1-BFD1-415A-84D9-C96CC74CC2DE}">
  <ds:schemaRefs>
    <ds:schemaRef ds:uri="http://gemini/pivotcustomization/IsSandboxEmbedded"/>
  </ds:schemaRefs>
</ds:datastoreItem>
</file>

<file path=customXml/itemProps10.xml><?xml version="1.0" encoding="utf-8"?>
<ds:datastoreItem xmlns:ds="http://schemas.openxmlformats.org/officeDocument/2006/customXml" ds:itemID="{F9A1595A-A1C9-472F-8BE6-921ECCF96480}">
  <ds:schemaRefs>
    <ds:schemaRef ds:uri="http://gemini/pivotcustomization/ErrorCache"/>
  </ds:schemaRefs>
</ds:datastoreItem>
</file>

<file path=customXml/itemProps11.xml><?xml version="1.0" encoding="utf-8"?>
<ds:datastoreItem xmlns:ds="http://schemas.openxmlformats.org/officeDocument/2006/customXml" ds:itemID="{9BA5FF22-4242-48FC-9A1C-C34B4465A6B1}">
  <ds:schemaRefs>
    <ds:schemaRef ds:uri="http://gemini/pivotcustomization/MeasureGridState"/>
  </ds:schemaRefs>
</ds:datastoreItem>
</file>

<file path=customXml/itemProps12.xml><?xml version="1.0" encoding="utf-8"?>
<ds:datastoreItem xmlns:ds="http://schemas.openxmlformats.org/officeDocument/2006/customXml" ds:itemID="{240E43E0-CF7B-4896-AA5B-7AB59B73D6CA}">
  <ds:schemaRefs>
    <ds:schemaRef ds:uri="http://schemas.microsoft.com/sharepoint/v3/contenttype/forms"/>
  </ds:schemaRefs>
</ds:datastoreItem>
</file>

<file path=customXml/itemProps13.xml><?xml version="1.0" encoding="utf-8"?>
<ds:datastoreItem xmlns:ds="http://schemas.openxmlformats.org/officeDocument/2006/customXml" ds:itemID="{CC8F2CFA-DBAC-469C-AE3A-9B05A8F9F23C}">
  <ds:schemaRefs>
    <ds:schemaRef ds:uri="http://gemini/pivotcustomization/ClientWindowXML"/>
  </ds:schemaRefs>
</ds:datastoreItem>
</file>

<file path=customXml/itemProps14.xml><?xml version="1.0" encoding="utf-8"?>
<ds:datastoreItem xmlns:ds="http://schemas.openxmlformats.org/officeDocument/2006/customXml" ds:itemID="{1EE90667-F41F-446F-B176-0A9B5B77EC6A}">
  <ds:schemaRefs>
    <ds:schemaRef ds:uri="http://gemini/pivotcustomization/RelationshipAutoDetectionEnabled"/>
  </ds:schemaRefs>
</ds:datastoreItem>
</file>

<file path=customXml/itemProps15.xml><?xml version="1.0" encoding="utf-8"?>
<ds:datastoreItem xmlns:ds="http://schemas.openxmlformats.org/officeDocument/2006/customXml" ds:itemID="{BE59809B-18BD-4A22-8142-92A235416D3D}">
  <ds:schemaRefs>
    <ds:schemaRef ds:uri="http://gemini/pivotcustomization/LinkedTableUpdateMode"/>
  </ds:schemaRefs>
</ds:datastoreItem>
</file>

<file path=customXml/itemProps16.xml><?xml version="1.0" encoding="utf-8"?>
<ds:datastoreItem xmlns:ds="http://schemas.openxmlformats.org/officeDocument/2006/customXml" ds:itemID="{C2FFA4EF-84BF-4AF2-A007-08943646F4FB}">
  <ds:schemaRefs>
    <ds:schemaRef ds:uri="http://gemini/pivotcustomization/SandboxNonEmpty"/>
  </ds:schemaRefs>
</ds:datastoreItem>
</file>

<file path=customXml/itemProps17.xml><?xml version="1.0" encoding="utf-8"?>
<ds:datastoreItem xmlns:ds="http://schemas.openxmlformats.org/officeDocument/2006/customXml" ds:itemID="{6977B686-AE29-4CB4-9C2B-223E564647B1}">
  <ds:schemaRefs>
    <ds:schemaRef ds:uri="http://gemini/pivotcustomization/PowerPivotVersion"/>
  </ds:schemaRefs>
</ds:datastoreItem>
</file>

<file path=customXml/itemProps18.xml><?xml version="1.0" encoding="utf-8"?>
<ds:datastoreItem xmlns:ds="http://schemas.openxmlformats.org/officeDocument/2006/customXml" ds:itemID="{5299113F-75BF-4C31-9F22-05EC55051730}">
  <ds:schemaRefs>
    <ds:schemaRef ds:uri="http://purl.org/dc/terms/"/>
    <ds:schemaRef ds:uri="http://schemas.microsoft.com/office/2006/metadata/properties"/>
    <ds:schemaRef ds:uri="http://www.w3.org/XML/1998/namespace"/>
    <ds:schemaRef ds:uri="http://purl.org/dc/elements/1.1/"/>
    <ds:schemaRef ds:uri="http://purl.org/dc/dcmitype/"/>
    <ds:schemaRef ds:uri="http://schemas.microsoft.com/office/2006/documentManagement/types"/>
    <ds:schemaRef ds:uri="65bdaef9-93b6-4b28-b737-0f5aeab868a1"/>
    <ds:schemaRef ds:uri="http://schemas.microsoft.com/office/infopath/2007/PartnerControls"/>
    <ds:schemaRef ds:uri="http://schemas.openxmlformats.org/package/2006/metadata/core-properties"/>
    <ds:schemaRef ds:uri="01cbb1e6-287c-453f-9cf4-5fedf72ebd45"/>
  </ds:schemaRefs>
</ds:datastoreItem>
</file>

<file path=customXml/itemProps19.xml><?xml version="1.0" encoding="utf-8"?>
<ds:datastoreItem xmlns:ds="http://schemas.openxmlformats.org/officeDocument/2006/customXml" ds:itemID="{CC461EC8-8972-476A-8EF9-1D1ACFE34D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bdaef9-93b6-4b28-b737-0f5aeab868a1"/>
    <ds:schemaRef ds:uri="01cbb1e6-287c-453f-9cf4-5fedf72ebd4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558B38E-FCE6-4B4E-8C28-CBEF4D1D7AF8}">
  <ds:schemaRefs>
    <ds:schemaRef ds:uri="http://gemini/pivotcustomization/TableWidget"/>
  </ds:schemaRefs>
</ds:datastoreItem>
</file>

<file path=customXml/itemProps20.xml><?xml version="1.0" encoding="utf-8"?>
<ds:datastoreItem xmlns:ds="http://schemas.openxmlformats.org/officeDocument/2006/customXml" ds:itemID="{01FC253F-8756-4B02-91BB-A0E66B472DF5}">
  <ds:schemaRefs>
    <ds:schemaRef ds:uri="http://gemini/pivotcustomization/Diagrams"/>
  </ds:schemaRefs>
</ds:datastoreItem>
</file>

<file path=customXml/itemProps3.xml><?xml version="1.0" encoding="utf-8"?>
<ds:datastoreItem xmlns:ds="http://schemas.openxmlformats.org/officeDocument/2006/customXml" ds:itemID="{ABD2C1AC-FA22-41FF-83E8-563C5895AE07}">
  <ds:schemaRefs>
    <ds:schemaRef ds:uri="http://gemini/pivotcustomization/TableXML_セグメント情報_155b2989-20be-4720-80a3-f13bfa0781fd"/>
  </ds:schemaRefs>
</ds:datastoreItem>
</file>

<file path=customXml/itemProps4.xml><?xml version="1.0" encoding="utf-8"?>
<ds:datastoreItem xmlns:ds="http://schemas.openxmlformats.org/officeDocument/2006/customXml" ds:itemID="{4C780DEA-7C65-4F9F-AD9D-CA20F59CC3FE}">
  <ds:schemaRefs>
    <ds:schemaRef ds:uri="http://schemas.microsoft.com/DataMashup"/>
  </ds:schemaRefs>
</ds:datastoreItem>
</file>

<file path=customXml/itemProps5.xml><?xml version="1.0" encoding="utf-8"?>
<ds:datastoreItem xmlns:ds="http://schemas.openxmlformats.org/officeDocument/2006/customXml" ds:itemID="{00102234-600B-4980-95AC-9E979A76E484}">
  <ds:schemaRefs>
    <ds:schemaRef ds:uri="http://gemini/pivotcustomization/FormulaBarState"/>
  </ds:schemaRefs>
</ds:datastoreItem>
</file>

<file path=customXml/itemProps6.xml><?xml version="1.0" encoding="utf-8"?>
<ds:datastoreItem xmlns:ds="http://schemas.openxmlformats.org/officeDocument/2006/customXml" ds:itemID="{A46F43F0-0F48-4E07-9FEA-21561854E5D8}">
  <ds:schemaRefs>
    <ds:schemaRef ds:uri="http://gemini/pivotcustomization/ShowHidden"/>
  </ds:schemaRefs>
</ds:datastoreItem>
</file>

<file path=customXml/itemProps7.xml><?xml version="1.0" encoding="utf-8"?>
<ds:datastoreItem xmlns:ds="http://schemas.openxmlformats.org/officeDocument/2006/customXml" ds:itemID="{7D27C16E-3194-4BA4-B2C6-79FCB1C67775}">
  <ds:schemaRefs>
    <ds:schemaRef ds:uri="http://gemini/pivotcustomization/ManualCalcMode"/>
  </ds:schemaRefs>
</ds:datastoreItem>
</file>

<file path=customXml/itemProps8.xml><?xml version="1.0" encoding="utf-8"?>
<ds:datastoreItem xmlns:ds="http://schemas.openxmlformats.org/officeDocument/2006/customXml" ds:itemID="{838D3613-3D91-4090-9C19-476C8F1598C7}">
  <ds:schemaRefs>
    <ds:schemaRef ds:uri="http://gemini/pivotcustomization/TableOrder"/>
  </ds:schemaRefs>
</ds:datastoreItem>
</file>

<file path=customXml/itemProps9.xml><?xml version="1.0" encoding="utf-8"?>
<ds:datastoreItem xmlns:ds="http://schemas.openxmlformats.org/officeDocument/2006/customXml" ds:itemID="{72D53810-40BB-4964-829B-836C6FAA0425}">
  <ds:schemaRefs>
    <ds:schemaRef ds:uri="http://gemini/pivotcustomization/ShowImplicitMeasures"/>
  </ds:schemaRefs>
</ds:datastoreItem>
</file>

<file path=docMetadata/LabelInfo.xml><?xml version="1.0" encoding="utf-8"?>
<clbl:labelList xmlns:clbl="http://schemas.microsoft.com/office/2020/mipLabelMetadata">
  <clbl:label id="{34cae065-08ba-4afc-a34f-31a1f3b3a54a}" enabled="1" method="Privileged" siteId="{5ea0859c-f48f-4e9c-804a-d1e8b48f91e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12</vt:i4>
      </vt:variant>
    </vt:vector>
  </HeadingPairs>
  <TitlesOfParts>
    <vt:vector size="30" baseType="lpstr">
      <vt:lpstr>PL</vt:lpstr>
      <vt:lpstr>PL (仮加工)</vt:lpstr>
      <vt:lpstr>PL (仮加工)累計期間</vt:lpstr>
      <vt:lpstr>PL (仮加工)会計期間</vt:lpstr>
      <vt:lpstr>連結PL 累計期間　PL </vt:lpstr>
      <vt:lpstr>連結PL　会計期間</vt:lpstr>
      <vt:lpstr>連結収益推移 累計期間</vt:lpstr>
      <vt:lpstr>連結収益推移 会計期間</vt:lpstr>
      <vt:lpstr>丸亀製麺 累計期間</vt:lpstr>
      <vt:lpstr>丸亀製麺 会計期間</vt:lpstr>
      <vt:lpstr>国内その他 累計期間</vt:lpstr>
      <vt:lpstr>国内その他 会計期間</vt:lpstr>
      <vt:lpstr>海外事業 累計期間</vt:lpstr>
      <vt:lpstr>海外事業 会計期間</vt:lpstr>
      <vt:lpstr>調整額 累計期間</vt:lpstr>
      <vt:lpstr>調整額 会計期間</vt:lpstr>
      <vt:lpstr>FX用マスタ</vt:lpstr>
      <vt:lpstr>連結精算表(FX)</vt:lpstr>
      <vt:lpstr>'海外事業 会計期間'!Print_Area</vt:lpstr>
      <vt:lpstr>'海外事業 累計期間'!Print_Area</vt:lpstr>
      <vt:lpstr>'丸亀製麺 会計期間'!Print_Area</vt:lpstr>
      <vt:lpstr>'丸亀製麺 累計期間'!Print_Area</vt:lpstr>
      <vt:lpstr>'国内その他 会計期間'!Print_Area</vt:lpstr>
      <vt:lpstr>'国内その他 累計期間'!Print_Area</vt:lpstr>
      <vt:lpstr>'調整額 会計期間'!Print_Area</vt:lpstr>
      <vt:lpstr>'調整額 累計期間'!Print_Area</vt:lpstr>
      <vt:lpstr>'連結PL　会計期間'!Print_Area</vt:lpstr>
      <vt:lpstr>'連結PL 累計期間　PL '!Print_Area</vt:lpstr>
      <vt:lpstr>'連結収益推移 会計期間'!Print_Area</vt:lpstr>
      <vt:lpstr>'連結収益推移 累計期間'!Print_Area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2023-11-14T01:14:25Z</dcterms:created>
  <dcterms:modified xsi:type="dcterms:W3CDTF">2026-08-13T01:57:41Z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0x010100DF4164E2845D034EB6CBECF3BD675347</vt:lpwstr>
  </property>
  <property fmtid="{D5CDD505-2E9C-101B-9397-08002B2CF9AE}" pid="3" name="MediaServiceImageTags">
    <vt:lpwstr/>
  </property>
</Properties>
</file>